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на сайт НМР (Інформація щодо бюджету)\11 місяців\"/>
    </mc:Choice>
  </mc:AlternateContent>
  <bookViews>
    <workbookView xWindow="390" yWindow="0" windowWidth="3000" windowHeight="1185" tabRatio="365"/>
  </bookViews>
  <sheets>
    <sheet name="на 01.12.2021 (Нет.)" sheetId="50" r:id="rId1"/>
  </sheets>
  <definedNames>
    <definedName name="_xlnm.Print_Area" localSheetId="0">'на 01.12.2021 (Нет.)'!$A$1:$K$93</definedName>
  </definedNames>
  <calcPr calcId="162913"/>
</workbook>
</file>

<file path=xl/calcChain.xml><?xml version="1.0" encoding="utf-8"?>
<calcChain xmlns="http://schemas.openxmlformats.org/spreadsheetml/2006/main">
  <c r="G86" i="50" l="1"/>
  <c r="K86" i="50"/>
  <c r="J86" i="50"/>
  <c r="C83" i="50"/>
  <c r="K89" i="50" l="1"/>
  <c r="J89" i="50"/>
  <c r="H89" i="50"/>
  <c r="G89" i="50"/>
  <c r="J88" i="50"/>
  <c r="K87" i="50"/>
  <c r="J87" i="50"/>
  <c r="H87" i="50"/>
  <c r="G87" i="50"/>
  <c r="J85" i="50"/>
  <c r="G85" i="50"/>
  <c r="K84" i="50"/>
  <c r="J84" i="50"/>
  <c r="G84" i="50"/>
  <c r="I83" i="50"/>
  <c r="I90" i="50" s="1"/>
  <c r="F83" i="50"/>
  <c r="E83" i="50"/>
  <c r="E90" i="50" s="1"/>
  <c r="D83" i="50"/>
  <c r="D90" i="50" s="1"/>
  <c r="C90" i="50"/>
  <c r="H82" i="50"/>
  <c r="G82" i="50"/>
  <c r="J81" i="50"/>
  <c r="H81" i="50"/>
  <c r="G81" i="50"/>
  <c r="K80" i="50"/>
  <c r="J80" i="50"/>
  <c r="H80" i="50"/>
  <c r="G80" i="50"/>
  <c r="K79" i="50"/>
  <c r="J79" i="50"/>
  <c r="H79" i="50"/>
  <c r="G79" i="50"/>
  <c r="K78" i="50"/>
  <c r="J78" i="50"/>
  <c r="H78" i="50"/>
  <c r="G78" i="50"/>
  <c r="K77" i="50"/>
  <c r="J77" i="50"/>
  <c r="H77" i="50"/>
  <c r="G77" i="50"/>
  <c r="K74" i="50"/>
  <c r="J74" i="50"/>
  <c r="H74" i="50"/>
  <c r="G74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G70" i="50"/>
  <c r="K69" i="50"/>
  <c r="J69" i="50"/>
  <c r="H69" i="50"/>
  <c r="G69" i="50"/>
  <c r="K68" i="50"/>
  <c r="J68" i="50"/>
  <c r="H68" i="50"/>
  <c r="G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G60" i="50"/>
  <c r="J59" i="50"/>
  <c r="K58" i="50"/>
  <c r="J58" i="50"/>
  <c r="G58" i="50"/>
  <c r="K57" i="50"/>
  <c r="J57" i="50"/>
  <c r="K56" i="50"/>
  <c r="J56" i="50"/>
  <c r="I55" i="50"/>
  <c r="F55" i="50"/>
  <c r="E55" i="50"/>
  <c r="D55" i="50"/>
  <c r="C55" i="50"/>
  <c r="K54" i="50"/>
  <c r="J54" i="50"/>
  <c r="H54" i="50"/>
  <c r="G54" i="50"/>
  <c r="F53" i="50"/>
  <c r="E53" i="50"/>
  <c r="G53" i="50" s="1"/>
  <c r="D53" i="50"/>
  <c r="C53" i="50"/>
  <c r="K51" i="50"/>
  <c r="J51" i="50"/>
  <c r="H51" i="50"/>
  <c r="G51" i="50"/>
  <c r="K50" i="50"/>
  <c r="J50" i="50"/>
  <c r="H50" i="50"/>
  <c r="G50" i="50"/>
  <c r="K49" i="50"/>
  <c r="J49" i="50"/>
  <c r="H49" i="50"/>
  <c r="G49" i="50"/>
  <c r="K48" i="50"/>
  <c r="J48" i="50"/>
  <c r="H48" i="50"/>
  <c r="G48" i="50"/>
  <c r="K47" i="50"/>
  <c r="J47" i="50"/>
  <c r="H47" i="50"/>
  <c r="H46" i="50"/>
  <c r="G46" i="50"/>
  <c r="J44" i="50"/>
  <c r="J43" i="50"/>
  <c r="I42" i="50"/>
  <c r="F42" i="50"/>
  <c r="E42" i="50"/>
  <c r="D42" i="50"/>
  <c r="C42" i="50"/>
  <c r="C41" i="50" s="1"/>
  <c r="K39" i="50"/>
  <c r="J39" i="50"/>
  <c r="H39" i="50"/>
  <c r="G39" i="50"/>
  <c r="J38" i="50"/>
  <c r="K37" i="50"/>
  <c r="I37" i="50"/>
  <c r="G37" i="50"/>
  <c r="F37" i="50"/>
  <c r="J37" i="50" s="1"/>
  <c r="E37" i="50"/>
  <c r="D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K28" i="50"/>
  <c r="J28" i="50"/>
  <c r="H28" i="50"/>
  <c r="G28" i="50"/>
  <c r="K27" i="50"/>
  <c r="J27" i="50"/>
  <c r="H27" i="50"/>
  <c r="G27" i="50"/>
  <c r="K26" i="50"/>
  <c r="J26" i="50"/>
  <c r="H26" i="50"/>
  <c r="G26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E20" i="50"/>
  <c r="D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F14" i="50"/>
  <c r="E14" i="50"/>
  <c r="D14" i="50"/>
  <c r="D13" i="50" s="1"/>
  <c r="D8" i="50" s="1"/>
  <c r="D40" i="50" s="1"/>
  <c r="C14" i="50"/>
  <c r="I13" i="50"/>
  <c r="I8" i="50" s="1"/>
  <c r="F13" i="50"/>
  <c r="F8" i="50" s="1"/>
  <c r="E13" i="50"/>
  <c r="E8" i="50" s="1"/>
  <c r="E40" i="50" s="1"/>
  <c r="C13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C8" i="50"/>
  <c r="C40" i="50" s="1"/>
  <c r="G83" i="50" l="1"/>
  <c r="J83" i="50"/>
  <c r="K83" i="50"/>
  <c r="K42" i="50"/>
  <c r="F41" i="50"/>
  <c r="K53" i="50"/>
  <c r="G42" i="50"/>
  <c r="K20" i="50"/>
  <c r="G14" i="50"/>
  <c r="H14" i="50"/>
  <c r="G90" i="50"/>
  <c r="G20" i="50"/>
  <c r="D41" i="50"/>
  <c r="D75" i="50" s="1"/>
  <c r="D91" i="50" s="1"/>
  <c r="C75" i="50"/>
  <c r="C91" i="50" s="1"/>
  <c r="G55" i="50"/>
  <c r="J20" i="50"/>
  <c r="I41" i="50"/>
  <c r="J53" i="50"/>
  <c r="J42" i="50"/>
  <c r="I40" i="50"/>
  <c r="K14" i="50"/>
  <c r="H55" i="50"/>
  <c r="E41" i="50"/>
  <c r="E75" i="50" s="1"/>
  <c r="E91" i="50" s="1"/>
  <c r="H20" i="50"/>
  <c r="H13" i="50"/>
  <c r="G13" i="50"/>
  <c r="G8" i="50" s="1"/>
  <c r="H8" i="50"/>
  <c r="J90" i="50"/>
  <c r="K8" i="50"/>
  <c r="J13" i="50"/>
  <c r="J8" i="50" s="1"/>
  <c r="H37" i="50"/>
  <c r="F40" i="50"/>
  <c r="H42" i="50"/>
  <c r="H53" i="50"/>
  <c r="K55" i="50"/>
  <c r="H83" i="50"/>
  <c r="J55" i="50"/>
  <c r="K13" i="50"/>
  <c r="J14" i="50"/>
  <c r="F90" i="50"/>
  <c r="I75" i="50" l="1"/>
  <c r="I91" i="50" s="1"/>
  <c r="J41" i="50"/>
  <c r="H40" i="50"/>
  <c r="K40" i="50"/>
  <c r="G40" i="50"/>
  <c r="F75" i="50"/>
  <c r="J40" i="50"/>
  <c r="K41" i="50"/>
  <c r="G41" i="50"/>
  <c r="H41" i="50"/>
  <c r="K90" i="50"/>
  <c r="H90" i="50"/>
  <c r="J75" i="50" l="1"/>
  <c r="J91" i="50" s="1"/>
  <c r="G75" i="50"/>
  <c r="G91" i="50" s="1"/>
  <c r="F91" i="50"/>
  <c r="H75" i="50"/>
  <c r="K75" i="50"/>
  <c r="H91" i="50" l="1"/>
  <c r="K91" i="50"/>
</calcChain>
</file>

<file path=xl/sharedStrings.xml><?xml version="1.0" encoding="utf-8"?>
<sst xmlns="http://schemas.openxmlformats.org/spreadsheetml/2006/main" count="105" uniqueCount="97">
  <si>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</si>
  <si>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</si>
  <si>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</si>
  <si>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</si>
  <si>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</si>
  <si>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</si>
  <si>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</si>
  <si>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</si>
  <si>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</si>
  <si>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</si>
  <si>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</si>
  <si>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</si>
  <si>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</si>
  <si>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</si>
  <si>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</si>
  <si>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</si>
  <si>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</si>
  <si>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</si>
  <si>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</si>
  <si>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</si>
  <si>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</si>
  <si>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</si>
  <si>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</si>
  <si>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</si>
  <si>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</si>
  <si>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</si>
  <si>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</si>
  <si>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</si>
  <si>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</si>
  <si>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</si>
  <si>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</si>
  <si>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</si>
  <si>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</si>
  <si>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</si>
  <si>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</si>
  <si>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</si>
  <si>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</si>
  <si>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</si>
  <si>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</si>
  <si>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</si>
  <si>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</si>
  <si>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</si>
  <si>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</si>
  <si>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</si>
  <si>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</si>
  <si>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</si>
  <si>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</si>
  <si>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</si>
  <si>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</si>
  <si>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</si>
  <si>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</si>
  <si>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</si>
  <si>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</si>
  <si>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</si>
  <si>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</si>
  <si>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</si>
  <si>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</si>
  <si>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</si>
  <si>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</si>
  <si>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</si>
  <si>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</si>
  <si>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</si>
  <si>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</si>
  <si>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</si>
  <si>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</si>
  <si>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</si>
  <si>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</si>
  <si>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</si>
  <si>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</si>
  <si>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</si>
  <si>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</si>
  <si>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</si>
  <si>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>Бюджет                         на 2021 р.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</si>
  <si>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</si>
  <si>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</si>
  <si>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Відхилення фактичних надходжень на звітну дату 2021 року до фактичних надходжень     у 2020 році</t>
  </si>
  <si>
    <t>Бюджет                                 на 2021 р.                   зі змінами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</si>
  <si>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</si>
  <si>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</si>
  <si>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</si>
  <si>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</si>
  <si>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</si>
  <si>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</si>
  <si>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</si>
  <si>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</si>
  <si>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</si>
  <si>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</si>
  <si>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</si>
  <si>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</si>
  <si>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</si>
  <si>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</si>
  <si>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r>
      <t xml:space="preserve">                                                                                                                                                           01 грудня 2021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</si>
  <si>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 01.12.2021 р.                             </t>
  </si>
  <si>
    <t xml:space="preserve"> Фактичні надходження до бюджету станом  на 01.12.2021 р.</t>
  </si>
  <si>
    <t xml:space="preserve"> Фактичні надходження до бюджету станом  на 01.12.2020 р.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</si>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</sst>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3.5"/>
      <color theme="1"/>
      <name val="Cambria"/>
      <family val="1"/>
      <charset val="204"/>
      <scheme val="major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sz val="16"/>
      <color indexed="8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sz val="16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 applyFill="1" applyBorder="1"/>
    <xf numFmtId="166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15" fillId="4" borderId="6" xfId="1" applyFont="1" applyFill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6" xfId="1" applyFont="1" applyBorder="1" applyAlignment="1" applyProtection="1">
      <protection locked="0"/>
    </xf>
    <xf numFmtId="0" fontId="15" fillId="0" borderId="6" xfId="1" applyFont="1" applyFill="1" applyBorder="1" applyAlignment="1">
      <alignment horizontal="center"/>
    </xf>
    <xf numFmtId="0" fontId="4" fillId="0" borderId="6" xfId="1" applyFont="1" applyFill="1" applyBorder="1" applyAlignment="1" applyProtection="1">
      <alignment wrapText="1"/>
      <protection locked="0"/>
    </xf>
    <xf numFmtId="0" fontId="14" fillId="0" borderId="6" xfId="1" applyFont="1" applyFill="1" applyBorder="1" applyAlignment="1">
      <alignment horizontal="center"/>
    </xf>
    <xf numFmtId="0" fontId="9" fillId="0" borderId="6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49" fontId="4" fillId="0" borderId="6" xfId="1" applyNumberFormat="1" applyFont="1" applyBorder="1" applyAlignment="1">
      <alignment horizontal="left" wrapText="1"/>
    </xf>
    <xf numFmtId="0" fontId="13" fillId="4" borderId="6" xfId="1" applyFont="1" applyFill="1" applyBorder="1" applyAlignment="1">
      <alignment horizontal="left" wrapText="1"/>
    </xf>
    <xf numFmtId="0" fontId="4" fillId="0" borderId="6" xfId="0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4" fillId="0" borderId="6" xfId="1" applyFont="1" applyBorder="1" applyAlignment="1">
      <alignment horizontal="center"/>
    </xf>
    <xf numFmtId="0" fontId="13" fillId="0" borderId="6" xfId="1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7" fillId="0" borderId="6" xfId="1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15" fillId="5" borderId="6" xfId="1" applyFont="1" applyFill="1" applyBorder="1" applyAlignment="1">
      <alignment horizontal="center"/>
    </xf>
    <xf numFmtId="0" fontId="22" fillId="0" borderId="6" xfId="0" applyFont="1" applyBorder="1"/>
    <xf numFmtId="0" fontId="0" fillId="0" borderId="0" xfId="0"/>
    <xf numFmtId="0" fontId="30" fillId="0" borderId="6" xfId="0" applyFont="1" applyBorder="1" applyAlignment="1">
      <alignment horizontal="center"/>
    </xf>
    <xf numFmtId="0" fontId="30" fillId="0" borderId="6" xfId="0" applyFont="1" applyBorder="1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center" vertical="center" wrapText="1"/>
    </xf>
    <xf numFmtId="11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5" borderId="6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wrapText="1"/>
    </xf>
    <xf numFmtId="0" fontId="4" fillId="0" borderId="6" xfId="1" applyFont="1" applyFill="1" applyBorder="1" applyAlignment="1"/>
    <xf numFmtId="167" fontId="4" fillId="3" borderId="6" xfId="1" applyNumberFormat="1" applyFont="1" applyFill="1" applyBorder="1" applyAlignment="1">
      <alignment horizontal="right"/>
    </xf>
    <xf numFmtId="166" fontId="4" fillId="3" borderId="6" xfId="1" applyNumberFormat="1" applyFont="1" applyFill="1" applyBorder="1"/>
    <xf numFmtId="167" fontId="4" fillId="6" borderId="6" xfId="1" applyNumberFormat="1" applyFont="1" applyFill="1" applyBorder="1" applyAlignment="1" applyProtection="1">
      <alignment horizontal="right"/>
      <protection locked="0"/>
    </xf>
    <xf numFmtId="167" fontId="4" fillId="0" borderId="6" xfId="1" applyNumberFormat="1" applyFont="1" applyBorder="1"/>
    <xf numFmtId="9" fontId="4" fillId="3" borderId="6" xfId="2" applyFont="1" applyFill="1" applyBorder="1"/>
    <xf numFmtId="167" fontId="4" fillId="6" borderId="6" xfId="1" applyNumberFormat="1" applyFont="1" applyFill="1" applyBorder="1" applyProtection="1">
      <protection locked="0"/>
    </xf>
    <xf numFmtId="167" fontId="9" fillId="6" borderId="6" xfId="1" applyNumberFormat="1" applyFont="1" applyFill="1" applyBorder="1" applyProtection="1">
      <protection locked="0"/>
    </xf>
    <xf numFmtId="167" fontId="9" fillId="3" borderId="6" xfId="1" applyNumberFormat="1" applyFont="1" applyFill="1" applyBorder="1" applyAlignment="1">
      <alignment horizontal="right"/>
    </xf>
    <xf numFmtId="166" fontId="9" fillId="3" borderId="6" xfId="1" applyNumberFormat="1" applyFont="1" applyFill="1" applyBorder="1"/>
    <xf numFmtId="167" fontId="9" fillId="0" borderId="6" xfId="1" applyNumberFormat="1" applyFont="1" applyBorder="1"/>
    <xf numFmtId="166" fontId="4" fillId="0" borderId="6" xfId="1" applyNumberFormat="1" applyFont="1" applyBorder="1"/>
    <xf numFmtId="167" fontId="4" fillId="0" borderId="6" xfId="1" applyNumberFormat="1" applyFont="1" applyBorder="1" applyAlignment="1" applyProtection="1">
      <alignment horizontal="right"/>
      <protection locked="0"/>
    </xf>
    <xf numFmtId="167" fontId="9" fillId="0" borderId="6" xfId="1" applyNumberFormat="1" applyFont="1" applyBorder="1" applyAlignment="1" applyProtection="1">
      <alignment horizontal="right"/>
      <protection locked="0"/>
    </xf>
    <xf numFmtId="167" fontId="9" fillId="6" borderId="6" xfId="1" applyNumberFormat="1" applyFont="1" applyFill="1" applyBorder="1" applyAlignment="1" applyProtection="1">
      <alignment horizontal="right"/>
      <protection locked="0"/>
    </xf>
    <xf numFmtId="167" fontId="4" fillId="6" borderId="6" xfId="1" applyNumberFormat="1" applyFont="1" applyFill="1" applyBorder="1" applyAlignment="1" applyProtection="1">
      <protection locked="0"/>
    </xf>
    <xf numFmtId="166" fontId="21" fillId="3" borderId="6" xfId="1" applyNumberFormat="1" applyFont="1" applyFill="1" applyBorder="1" applyAlignment="1"/>
    <xf numFmtId="167" fontId="9" fillId="0" borderId="6" xfId="1" applyNumberFormat="1" applyFont="1" applyBorder="1" applyAlignment="1">
      <alignment horizontal="right" wrapText="1"/>
    </xf>
    <xf numFmtId="167" fontId="9" fillId="6" borderId="6" xfId="1" applyNumberFormat="1" applyFont="1" applyFill="1" applyBorder="1" applyAlignment="1" applyProtection="1">
      <protection locked="0"/>
    </xf>
    <xf numFmtId="166" fontId="13" fillId="3" borderId="6" xfId="1" applyNumberFormat="1" applyFont="1" applyFill="1" applyBorder="1" applyAlignment="1"/>
    <xf numFmtId="167" fontId="4" fillId="0" borderId="6" xfId="0" applyNumberFormat="1" applyFont="1" applyBorder="1" applyAlignment="1">
      <alignment horizontal="right" wrapText="1"/>
    </xf>
    <xf numFmtId="167" fontId="15" fillId="3" borderId="6" xfId="1" applyNumberFormat="1" applyFont="1" applyFill="1" applyBorder="1" applyAlignment="1">
      <alignment horizontal="right"/>
    </xf>
    <xf numFmtId="166" fontId="15" fillId="3" borderId="6" xfId="1" applyNumberFormat="1" applyFont="1" applyFill="1" applyBorder="1"/>
    <xf numFmtId="167" fontId="15" fillId="6" borderId="6" xfId="1" applyNumberFormat="1" applyFont="1" applyFill="1" applyBorder="1" applyProtection="1">
      <protection locked="0"/>
    </xf>
    <xf numFmtId="167" fontId="15" fillId="0" borderId="6" xfId="1" applyNumberFormat="1" applyFont="1" applyBorder="1"/>
    <xf numFmtId="0" fontId="30" fillId="6" borderId="6" xfId="0" applyFont="1" applyFill="1" applyBorder="1" applyAlignment="1">
      <alignment horizontal="right"/>
    </xf>
    <xf numFmtId="167" fontId="30" fillId="6" borderId="6" xfId="0" applyNumberFormat="1" applyFont="1" applyFill="1" applyBorder="1" applyAlignment="1">
      <alignment horizontal="right"/>
    </xf>
    <xf numFmtId="167" fontId="14" fillId="4" borderId="6" xfId="1" applyNumberFormat="1" applyFont="1" applyFill="1" applyBorder="1" applyProtection="1">
      <protection locked="0"/>
    </xf>
    <xf numFmtId="167" fontId="14" fillId="6" borderId="6" xfId="1" applyNumberFormat="1" applyFont="1" applyFill="1" applyBorder="1" applyProtection="1">
      <protection locked="0"/>
    </xf>
    <xf numFmtId="166" fontId="14" fillId="4" borderId="6" xfId="1" applyNumberFormat="1" applyFont="1" applyFill="1" applyBorder="1"/>
    <xf numFmtId="165" fontId="21" fillId="5" borderId="6" xfId="1" applyNumberFormat="1" applyFont="1" applyFill="1" applyBorder="1" applyAlignment="1">
      <alignment horizontal="right" wrapText="1"/>
    </xf>
    <xf numFmtId="167" fontId="15" fillId="5" borderId="6" xfId="1" applyNumberFormat="1" applyFont="1" applyFill="1" applyBorder="1" applyProtection="1">
      <protection locked="0"/>
    </xf>
    <xf numFmtId="166" fontId="31" fillId="3" borderId="6" xfId="1" applyNumberFormat="1" applyFont="1" applyFill="1" applyBorder="1" applyAlignment="1"/>
    <xf numFmtId="167" fontId="14" fillId="0" borderId="6" xfId="1" applyNumberFormat="1" applyFont="1" applyFill="1" applyBorder="1" applyProtection="1">
      <protection locked="0"/>
    </xf>
    <xf numFmtId="166" fontId="15" fillId="0" borderId="6" xfId="1" applyNumberFormat="1" applyFont="1" applyBorder="1"/>
    <xf numFmtId="167" fontId="15" fillId="0" borderId="6" xfId="1" applyNumberFormat="1" applyFont="1" applyFill="1" applyBorder="1" applyAlignment="1" applyProtection="1">
      <alignment horizontal="right"/>
      <protection locked="0"/>
    </xf>
    <xf numFmtId="165" fontId="4" fillId="0" borderId="6" xfId="1" applyNumberFormat="1" applyFont="1" applyFill="1" applyBorder="1" applyAlignment="1">
      <alignment wrapText="1"/>
    </xf>
    <xf numFmtId="4" fontId="29" fillId="5" borderId="0" xfId="1" applyNumberFormat="1" applyFont="1" applyFill="1" applyBorder="1"/>
    <xf numFmtId="168" fontId="22" fillId="0" borderId="6" xfId="3" applyNumberFormat="1" applyFont="1" applyBorder="1"/>
    <xf numFmtId="168" fontId="4" fillId="0" borderId="6" xfId="3" applyNumberFormat="1" applyFont="1" applyBorder="1" applyAlignment="1">
      <alignment horizontal="right"/>
    </xf>
    <xf numFmtId="168" fontId="4" fillId="0" borderId="6" xfId="3" applyNumberFormat="1" applyFont="1" applyFill="1" applyBorder="1" applyProtection="1">
      <protection locked="0"/>
    </xf>
    <xf numFmtId="168" fontId="4" fillId="0" borderId="6" xfId="3" applyNumberFormat="1" applyFont="1" applyBorder="1" applyAlignment="1">
      <alignment wrapText="1"/>
    </xf>
    <xf numFmtId="168" fontId="4" fillId="0" borderId="6" xfId="3" applyNumberFormat="1" applyFont="1" applyBorder="1" applyAlignment="1" applyProtection="1">
      <alignment horizontal="right"/>
      <protection locked="0"/>
    </xf>
    <xf numFmtId="168" fontId="9" fillId="0" borderId="6" xfId="3" applyNumberFormat="1" applyFont="1" applyFill="1" applyBorder="1" applyAlignment="1" applyProtection="1">
      <protection locked="0"/>
    </xf>
    <xf numFmtId="168" fontId="9" fillId="0" borderId="6" xfId="3" applyNumberFormat="1" applyFont="1" applyFill="1" applyBorder="1" applyProtection="1">
      <protection locked="0"/>
    </xf>
    <xf numFmtId="168" fontId="4" fillId="0" borderId="6" xfId="3" applyNumberFormat="1" applyFont="1" applyBorder="1" applyAlignment="1">
      <alignment horizontal="right" wrapText="1"/>
    </xf>
    <xf numFmtId="168" fontId="4" fillId="0" borderId="6" xfId="3" applyNumberFormat="1" applyFont="1" applyBorder="1" applyAlignment="1" applyProtection="1">
      <alignment horizontal="right" wrapText="1"/>
      <protection locked="0"/>
    </xf>
    <xf numFmtId="168" fontId="15" fillId="0" borderId="6" xfId="3" applyNumberFormat="1" applyFont="1" applyFill="1" applyBorder="1" applyProtection="1">
      <protection locked="0"/>
    </xf>
    <xf numFmtId="168" fontId="15" fillId="6" borderId="6" xfId="3" applyNumberFormat="1" applyFont="1" applyFill="1" applyBorder="1" applyProtection="1">
      <protection locked="0"/>
    </xf>
    <xf numFmtId="168" fontId="22" fillId="0" borderId="6" xfId="3" applyNumberFormat="1" applyFont="1" applyBorder="1" applyAlignment="1">
      <alignment horizontal="right" wrapText="1"/>
    </xf>
    <xf numFmtId="168" fontId="30" fillId="0" borderId="6" xfId="3" applyNumberFormat="1" applyFont="1" applyBorder="1" applyAlignment="1">
      <alignment horizontal="center"/>
    </xf>
    <xf numFmtId="168" fontId="30" fillId="6" borderId="6" xfId="3" applyNumberFormat="1" applyFont="1" applyFill="1" applyBorder="1" applyAlignment="1">
      <alignment horizontal="right"/>
    </xf>
    <xf numFmtId="168" fontId="30" fillId="5" borderId="6" xfId="3" applyNumberFormat="1" applyFont="1" applyFill="1" applyBorder="1" applyAlignment="1">
      <alignment horizontal="right"/>
    </xf>
    <xf numFmtId="168" fontId="21" fillId="0" borderId="6" xfId="3" applyNumberFormat="1" applyFont="1" applyFill="1" applyBorder="1" applyAlignment="1">
      <alignment horizontal="right" wrapText="1"/>
    </xf>
    <xf numFmtId="168" fontId="30" fillId="0" borderId="6" xfId="3" applyNumberFormat="1" applyFont="1" applyBorder="1" applyAlignment="1">
      <alignment horizontal="right"/>
    </xf>
    <xf numFmtId="168" fontId="4" fillId="0" borderId="6" xfId="3" applyNumberFormat="1" applyFont="1" applyFill="1" applyBorder="1" applyAlignment="1"/>
    <xf numFmtId="168" fontId="15" fillId="0" borderId="6" xfId="3" applyNumberFormat="1" applyFont="1" applyFill="1" applyBorder="1" applyAlignment="1" applyProtection="1">
      <alignment horizontal="right"/>
      <protection locked="0"/>
    </xf>
    <xf numFmtId="0" fontId="19" fillId="7" borderId="3" xfId="1" applyFont="1" applyFill="1" applyBorder="1" applyAlignment="1">
      <alignment horizontal="centerContinuous"/>
    </xf>
    <xf numFmtId="168" fontId="22" fillId="7" borderId="6" xfId="3" applyNumberFormat="1" applyFont="1" applyFill="1" applyBorder="1"/>
    <xf numFmtId="168" fontId="9" fillId="7" borderId="6" xfId="3" applyNumberFormat="1" applyFont="1" applyFill="1" applyBorder="1" applyProtection="1">
      <protection locked="0"/>
    </xf>
    <xf numFmtId="168" fontId="4" fillId="7" borderId="6" xfId="3" applyNumberFormat="1" applyFont="1" applyFill="1" applyBorder="1" applyProtection="1">
      <protection locked="0"/>
    </xf>
    <xf numFmtId="167" fontId="9" fillId="7" borderId="6" xfId="1" applyNumberFormat="1" applyFont="1" applyFill="1" applyBorder="1" applyAlignment="1" applyProtection="1">
      <alignment horizontal="right"/>
      <protection locked="0"/>
    </xf>
    <xf numFmtId="167" fontId="4" fillId="7" borderId="6" xfId="1" applyNumberFormat="1" applyFont="1" applyFill="1" applyBorder="1" applyAlignment="1" applyProtection="1">
      <alignment horizontal="right"/>
      <protection locked="0"/>
    </xf>
    <xf numFmtId="168" fontId="4" fillId="7" borderId="6" xfId="3" applyNumberFormat="1" applyFont="1" applyFill="1" applyBorder="1" applyAlignment="1" applyProtection="1">
      <protection locked="0"/>
    </xf>
    <xf numFmtId="167" fontId="9" fillId="7" borderId="6" xfId="1" applyNumberFormat="1" applyFont="1" applyFill="1" applyBorder="1" applyAlignment="1">
      <alignment horizontal="right" wrapText="1"/>
    </xf>
    <xf numFmtId="167" fontId="4" fillId="7" borderId="6" xfId="1" applyNumberFormat="1" applyFont="1" applyFill="1" applyBorder="1" applyAlignment="1" applyProtection="1">
      <protection locked="0"/>
    </xf>
    <xf numFmtId="167" fontId="9" fillId="8" borderId="6" xfId="1" applyNumberFormat="1" applyFont="1" applyFill="1" applyBorder="1" applyProtection="1">
      <protection locked="0"/>
    </xf>
    <xf numFmtId="0" fontId="15" fillId="8" borderId="6" xfId="1" applyFont="1" applyFill="1" applyBorder="1" applyAlignment="1">
      <alignment horizontal="center"/>
    </xf>
    <xf numFmtId="0" fontId="13" fillId="8" borderId="6" xfId="1" applyFont="1" applyFill="1" applyBorder="1" applyAlignment="1">
      <alignment horizontal="left" wrapText="1"/>
    </xf>
    <xf numFmtId="166" fontId="9" fillId="8" borderId="6" xfId="1" applyNumberFormat="1" applyFont="1" applyFill="1" applyBorder="1"/>
    <xf numFmtId="0" fontId="15" fillId="9" borderId="6" xfId="1" applyFont="1" applyFill="1" applyBorder="1" applyAlignment="1">
      <alignment horizontal="center"/>
    </xf>
    <xf numFmtId="0" fontId="13" fillId="9" borderId="6" xfId="1" applyFont="1" applyFill="1" applyBorder="1" applyAlignment="1">
      <alignment horizontal="left" wrapText="1"/>
    </xf>
    <xf numFmtId="168" fontId="13" fillId="9" borderId="6" xfId="3" applyNumberFormat="1" applyFont="1" applyFill="1" applyBorder="1" applyAlignment="1">
      <alignment horizontal="left" wrapText="1"/>
    </xf>
    <xf numFmtId="168" fontId="13" fillId="9" borderId="6" xfId="3" applyNumberFormat="1" applyFont="1" applyFill="1" applyBorder="1" applyAlignment="1">
      <alignment horizontal="right"/>
    </xf>
    <xf numFmtId="167" fontId="13" fillId="9" borderId="6" xfId="1" applyNumberFormat="1" applyFont="1" applyFill="1" applyBorder="1" applyAlignment="1">
      <alignment horizontal="right"/>
    </xf>
    <xf numFmtId="166" fontId="9" fillId="9" borderId="6" xfId="1" applyNumberFormat="1" applyFont="1" applyFill="1" applyBorder="1"/>
    <xf numFmtId="0" fontId="23" fillId="9" borderId="6" xfId="1" applyFont="1" applyFill="1" applyBorder="1" applyAlignment="1">
      <alignment horizontal="left" wrapText="1"/>
    </xf>
    <xf numFmtId="167" fontId="13" fillId="9" borderId="6" xfId="1" applyNumberFormat="1" applyFont="1" applyFill="1" applyBorder="1" applyAlignment="1">
      <alignment wrapText="1"/>
    </xf>
    <xf numFmtId="167" fontId="13" fillId="9" borderId="6" xfId="1" applyNumberFormat="1" applyFont="1" applyFill="1" applyBorder="1" applyAlignment="1">
      <alignment horizontal="right" wrapText="1"/>
    </xf>
    <xf numFmtId="167" fontId="13" fillId="9" borderId="6" xfId="1" applyNumberFormat="1" applyFont="1" applyFill="1" applyBorder="1" applyAlignment="1"/>
    <xf numFmtId="0" fontId="14" fillId="8" borderId="6" xfId="1" applyFont="1" applyFill="1" applyBorder="1" applyAlignment="1">
      <alignment horizontal="center"/>
    </xf>
    <xf numFmtId="167" fontId="14" fillId="8" borderId="6" xfId="1" applyNumberFormat="1" applyFont="1" applyFill="1" applyBorder="1" applyAlignment="1" applyProtection="1">
      <alignment horizontal="right"/>
      <protection locked="0"/>
    </xf>
    <xf numFmtId="166" fontId="14" fillId="8" borderId="6" xfId="1" applyNumberFormat="1" applyFont="1" applyFill="1" applyBorder="1"/>
    <xf numFmtId="0" fontId="16" fillId="8" borderId="6" xfId="1" applyFont="1" applyFill="1" applyBorder="1"/>
    <xf numFmtId="0" fontId="9" fillId="8" borderId="6" xfId="1" applyFont="1" applyFill="1" applyBorder="1" applyAlignment="1">
      <alignment horizontal="left"/>
    </xf>
    <xf numFmtId="167" fontId="14" fillId="8" borderId="6" xfId="1" applyNumberFormat="1" applyFont="1" applyFill="1" applyBorder="1" applyAlignment="1">
      <alignment horizontal="right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168" fontId="4" fillId="0" borderId="6" xfId="3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0" fontId="24" fillId="0" borderId="6" xfId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7" borderId="5" xfId="1" applyFont="1" applyFill="1" applyBorder="1" applyAlignment="1" applyProtection="1">
      <alignment horizontal="center" vertical="center" wrapText="1"/>
      <protection locked="0"/>
    </xf>
    <xf numFmtId="0" fontId="32" fillId="7" borderId="8" xfId="1" applyFont="1" applyFill="1" applyBorder="1" applyAlignment="1">
      <alignment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6" borderId="5" xfId="1" applyFont="1" applyFill="1" applyBorder="1" applyAlignment="1" applyProtection="1">
      <alignment horizontal="center" vertical="center" wrapText="1"/>
      <protection locked="0"/>
    </xf>
    <xf numFmtId="0" fontId="32" fillId="6" borderId="8" xfId="1" applyFont="1" applyFill="1" applyBorder="1" applyAlignment="1">
      <alignment vertical="center" wrapText="1"/>
    </xf>
    <xf numFmtId="0" fontId="32" fillId="0" borderId="7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6" xfId="1" applyNumberFormat="1" applyFont="1" applyBorder="1" applyAlignment="1" applyProtection="1">
      <alignment horizontal="center"/>
      <protection locked="0"/>
    </xf>
    <xf numFmtId="168" fontId="4" fillId="0" borderId="6" xfId="3" applyNumberFormat="1" applyFont="1" applyBorder="1" applyAlignment="1" applyProtection="1">
      <protection locked="0"/>
    </xf>
    <xf numFmtId="165" fontId="33" fillId="0" borderId="6" xfId="0" applyNumberFormat="1" applyFont="1" applyBorder="1" applyAlignment="1"/>
    <xf numFmtId="165" fontId="33" fillId="0" borderId="6" xfId="0" applyNumberFormat="1" applyFont="1" applyBorder="1" applyAlignment="1">
      <alignment horizontal="center"/>
    </xf>
    <xf numFmtId="167" fontId="9" fillId="9" borderId="6" xfId="1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6" fontId="14" fillId="0" borderId="6" xfId="1" applyNumberFormat="1" applyFont="1" applyFill="1" applyBorder="1"/>
    <xf numFmtId="167" fontId="15" fillId="0" borderId="6" xfId="1" applyNumberFormat="1" applyFont="1" applyFill="1" applyBorder="1" applyAlignment="1">
      <alignment horizontal="right"/>
    </xf>
    <xf numFmtId="166" fontId="15" fillId="0" borderId="6" xfId="1" applyNumberFormat="1" applyFont="1" applyFill="1" applyBorder="1"/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FEDEF"/>
      <color rgb="FFCCCC00"/>
      <color rgb="FFE1ECED"/>
      <color rgb="FF99CC00"/>
      <color rgb="FFE4E9EA"/>
      <color rgb="FFE1EBED"/>
      <color rgb="FFE2EBEC"/>
      <color rgb="FFE2EAE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101"/>
  <sheetViews>
    <sheetView tabSelected="1" view="pageBreakPreview" topLeftCell="A62" zoomScale="60" zoomScaleNormal="100" workbookViewId="0">
      <selection activeCell="I91" sqref="I91"/>
    </sheetView>
  </sheetViews>
  <sheetFormatPr defaultRowHeight="15" x14ac:dyDescent="0.25"/>
  <cols>
    <col min="1" max="1" width="15.7109375" style="43" customWidth="1"/>
    <col min="2" max="2" width="126.85546875" style="43" customWidth="1"/>
    <col min="3" max="3" width="18" style="43" customWidth="1"/>
    <col min="4" max="4" width="19.5703125" style="43" customWidth="1"/>
    <col min="5" max="5" width="19.85546875" style="43" customWidth="1"/>
    <col min="6" max="6" width="19.140625" style="43" customWidth="1"/>
    <col min="7" max="7" width="15.7109375" style="43" customWidth="1"/>
    <col min="8" max="8" width="15.42578125" style="43" customWidth="1"/>
    <col min="9" max="9" width="16.5703125" style="43" customWidth="1"/>
    <col min="10" max="10" width="16.140625" style="43" customWidth="1"/>
    <col min="11" max="11" width="14.140625" style="43" customWidth="1"/>
    <col min="12" max="13" width="9.140625" style="43"/>
    <col min="14" max="14" width="9.140625" style="43" customWidth="1"/>
    <col min="15" max="16384" width="9.140625" style="43"/>
  </cols>
  <sheetData>
    <row r="1" spans="1:11" ht="20.25" x14ac:dyDescent="0.3">
      <c r="A1" s="161" t="s">
        <v>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0.25" x14ac:dyDescent="0.3">
      <c r="A2" s="161" t="s">
        <v>90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20.25" x14ac:dyDescent="0.3">
      <c r="A3" s="162" t="s">
        <v>91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6.25" customHeight="1" x14ac:dyDescent="0.25">
      <c r="A5" s="163" t="s">
        <v>39</v>
      </c>
      <c r="B5" s="165" t="s">
        <v>40</v>
      </c>
      <c r="C5" s="167" t="s">
        <v>72</v>
      </c>
      <c r="D5" s="167" t="s">
        <v>76</v>
      </c>
      <c r="E5" s="167" t="s">
        <v>92</v>
      </c>
      <c r="F5" s="169" t="s">
        <v>93</v>
      </c>
      <c r="G5" s="171" t="s">
        <v>0</v>
      </c>
      <c r="H5" s="171"/>
      <c r="I5" s="172" t="s">
        <v>94</v>
      </c>
      <c r="J5" s="171" t="s">
        <v>75</v>
      </c>
      <c r="K5" s="174"/>
    </row>
    <row r="6" spans="1:11" ht="31.5" customHeight="1" x14ac:dyDescent="0.25">
      <c r="A6" s="164"/>
      <c r="B6" s="166"/>
      <c r="C6" s="168"/>
      <c r="D6" s="168"/>
      <c r="E6" s="168"/>
      <c r="F6" s="170"/>
      <c r="G6" s="151" t="s">
        <v>1</v>
      </c>
      <c r="H6" s="152" t="s">
        <v>2</v>
      </c>
      <c r="I6" s="173"/>
      <c r="J6" s="151" t="s">
        <v>1</v>
      </c>
      <c r="K6" s="153" t="s">
        <v>2</v>
      </c>
    </row>
    <row r="7" spans="1:11" ht="11.45" customHeight="1" x14ac:dyDescent="0.25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122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 x14ac:dyDescent="0.3">
      <c r="A8" s="135">
        <v>100000</v>
      </c>
      <c r="B8" s="141" t="s">
        <v>3</v>
      </c>
      <c r="C8" s="142">
        <f>SUM(C9:C12,C13)</f>
        <v>397404.99999999994</v>
      </c>
      <c r="D8" s="142">
        <f>SUM(D9:D12,D13)</f>
        <v>410105.34499999997</v>
      </c>
      <c r="E8" s="143">
        <f>SUM(E9:E12,E13)</f>
        <v>368662.25</v>
      </c>
      <c r="F8" s="143">
        <f>SUM(F9:F12,F13)</f>
        <v>379676.32930000004</v>
      </c>
      <c r="G8" s="143">
        <f>SUM(G9:G12,G13)</f>
        <v>11014.079300000038</v>
      </c>
      <c r="H8" s="140">
        <f>SUM(F8/E8)</f>
        <v>1.0298757990545548</v>
      </c>
      <c r="I8" s="143">
        <f>SUM(I9:I12,I13)</f>
        <v>320017.44500000001</v>
      </c>
      <c r="J8" s="143">
        <f>SUM(J9:J13)</f>
        <v>59658.884300000027</v>
      </c>
      <c r="K8" s="140">
        <f>SUM(F8/I8)*100%</f>
        <v>1.1864238504247793</v>
      </c>
    </row>
    <row r="9" spans="1:11" ht="20.25" x14ac:dyDescent="0.3">
      <c r="A9" s="25">
        <v>110100</v>
      </c>
      <c r="B9" s="26" t="s">
        <v>4</v>
      </c>
      <c r="C9" s="103">
        <v>327330</v>
      </c>
      <c r="D9" s="103">
        <v>342549.995</v>
      </c>
      <c r="E9" s="103">
        <v>305037.59999999998</v>
      </c>
      <c r="F9" s="123">
        <v>313130.02600000001</v>
      </c>
      <c r="G9" s="66">
        <f>SUM(F9-E9)</f>
        <v>8092.4260000000359</v>
      </c>
      <c r="H9" s="67">
        <f>SUM(F9/E9)</f>
        <v>1.0265292737682175</v>
      </c>
      <c r="I9" s="68">
        <v>259848.75099999999</v>
      </c>
      <c r="J9" s="69">
        <f>SUM(F9-I9)</f>
        <v>53281.275000000023</v>
      </c>
      <c r="K9" s="67">
        <f>SUM(F9/I9)*100%</f>
        <v>1.2050472622822037</v>
      </c>
    </row>
    <row r="10" spans="1:11" ht="20.25" x14ac:dyDescent="0.3">
      <c r="A10" s="27">
        <v>110200</v>
      </c>
      <c r="B10" s="28" t="s">
        <v>5</v>
      </c>
      <c r="C10" s="103">
        <v>208.1</v>
      </c>
      <c r="D10" s="103">
        <v>270.5</v>
      </c>
      <c r="E10" s="103">
        <v>270.5</v>
      </c>
      <c r="F10" s="123">
        <v>222.70699999999999</v>
      </c>
      <c r="G10" s="66">
        <f t="shared" ref="G10:G12" si="0">SUM(F10-E10)</f>
        <v>-47.793000000000006</v>
      </c>
      <c r="H10" s="70">
        <f t="shared" ref="H10:H12" si="1">SUM(F10/E10)</f>
        <v>0.82331608133086875</v>
      </c>
      <c r="I10" s="71">
        <v>475.851</v>
      </c>
      <c r="J10" s="69">
        <f t="shared" ref="J10:J19" si="2">SUM(F10-I10)</f>
        <v>-253.14400000000001</v>
      </c>
      <c r="K10" s="67">
        <f t="shared" ref="K10:K36" si="3">SUM(F10/I10)*100%</f>
        <v>0.46801835028191596</v>
      </c>
    </row>
    <row r="11" spans="1:11" ht="20.25" x14ac:dyDescent="0.3">
      <c r="A11" s="27">
        <v>130000</v>
      </c>
      <c r="B11" s="28" t="s">
        <v>73</v>
      </c>
      <c r="C11" s="103">
        <v>1115.7</v>
      </c>
      <c r="D11" s="103">
        <v>1255.7</v>
      </c>
      <c r="E11" s="103">
        <v>1255.7</v>
      </c>
      <c r="F11" s="123">
        <v>1584.3620000000001</v>
      </c>
      <c r="G11" s="66">
        <f t="shared" si="0"/>
        <v>328.66200000000003</v>
      </c>
      <c r="H11" s="67">
        <f t="shared" si="1"/>
        <v>1.2617360834594251</v>
      </c>
      <c r="I11" s="71">
        <v>1387.519</v>
      </c>
      <c r="J11" s="69">
        <f t="shared" si="2"/>
        <v>196.84300000000007</v>
      </c>
      <c r="K11" s="67">
        <f t="shared" si="3"/>
        <v>1.1418668861471446</v>
      </c>
    </row>
    <row r="12" spans="1:11" ht="20.25" x14ac:dyDescent="0.3">
      <c r="A12" s="27">
        <v>140000</v>
      </c>
      <c r="B12" s="42" t="s">
        <v>82</v>
      </c>
      <c r="C12" s="103">
        <v>11053.1</v>
      </c>
      <c r="D12" s="103">
        <v>11653.1</v>
      </c>
      <c r="E12" s="103">
        <v>10723.4</v>
      </c>
      <c r="F12" s="123">
        <v>11805.886</v>
      </c>
      <c r="G12" s="66">
        <f t="shared" si="0"/>
        <v>1082.4860000000008</v>
      </c>
      <c r="H12" s="67">
        <f t="shared" si="1"/>
        <v>1.1009461551373632</v>
      </c>
      <c r="I12" s="71">
        <v>9638.232</v>
      </c>
      <c r="J12" s="69">
        <f t="shared" si="2"/>
        <v>2167.6540000000005</v>
      </c>
      <c r="K12" s="67">
        <f t="shared" si="3"/>
        <v>1.2249016209611887</v>
      </c>
    </row>
    <row r="13" spans="1:11" ht="20.25" x14ac:dyDescent="0.3">
      <c r="A13" s="29">
        <v>180000</v>
      </c>
      <c r="B13" s="30" t="s">
        <v>6</v>
      </c>
      <c r="C13" s="108">
        <f>SUM(C18:C19,C14)</f>
        <v>57698.1</v>
      </c>
      <c r="D13" s="108">
        <f>SUM(D18:D19,D14)</f>
        <v>54376.05</v>
      </c>
      <c r="E13" s="109">
        <f>SUM(E18:E19,E14)</f>
        <v>51375.05</v>
      </c>
      <c r="F13" s="124">
        <f t="shared" ref="F13" si="4">SUM(F18:F19,F14)</f>
        <v>52933.348299999998</v>
      </c>
      <c r="G13" s="73">
        <f>SUM(G18:G19,G14)</f>
        <v>1558.2982999999997</v>
      </c>
      <c r="H13" s="74">
        <f t="shared" ref="H13:H19" si="5">SUM(F13/E13)</f>
        <v>1.0303318108692838</v>
      </c>
      <c r="I13" s="72">
        <f>SUM(I18:I19,I14)</f>
        <v>48667.091999999997</v>
      </c>
      <c r="J13" s="75">
        <f t="shared" si="2"/>
        <v>4266.2563000000009</v>
      </c>
      <c r="K13" s="74">
        <f t="shared" si="3"/>
        <v>1.0876620345427666</v>
      </c>
    </row>
    <row r="14" spans="1:11" ht="20.25" x14ac:dyDescent="0.3">
      <c r="A14" s="29">
        <v>180100</v>
      </c>
      <c r="B14" s="31" t="s">
        <v>7</v>
      </c>
      <c r="C14" s="108">
        <f t="shared" ref="C14:F14" si="6">SUM(C15:C17)</f>
        <v>36274</v>
      </c>
      <c r="D14" s="108">
        <f t="shared" si="6"/>
        <v>30555.35</v>
      </c>
      <c r="E14" s="109">
        <f t="shared" si="6"/>
        <v>28296.45</v>
      </c>
      <c r="F14" s="124">
        <f t="shared" si="6"/>
        <v>26888.4853</v>
      </c>
      <c r="G14" s="73">
        <f>SUM(G15:G17)</f>
        <v>-1407.9647000000007</v>
      </c>
      <c r="H14" s="74">
        <f t="shared" si="5"/>
        <v>0.95024235548982294</v>
      </c>
      <c r="I14" s="72">
        <f t="shared" ref="I14" si="7">SUM(I15:I17)</f>
        <v>29400.668999999998</v>
      </c>
      <c r="J14" s="75">
        <f t="shared" si="2"/>
        <v>-2512.1836999999978</v>
      </c>
      <c r="K14" s="74">
        <f t="shared" si="3"/>
        <v>0.91455351917332228</v>
      </c>
    </row>
    <row r="15" spans="1:11" ht="20.25" x14ac:dyDescent="0.3">
      <c r="A15" s="27"/>
      <c r="B15" s="32" t="s">
        <v>8</v>
      </c>
      <c r="C15" s="106">
        <v>2846.2</v>
      </c>
      <c r="D15" s="106">
        <v>2335.8000000000002</v>
      </c>
      <c r="E15" s="106">
        <v>2335.8000000000002</v>
      </c>
      <c r="F15" s="125">
        <v>2130.5410000000002</v>
      </c>
      <c r="G15" s="66">
        <f t="shared" ref="G15:G19" si="8">SUM(F15-E15)</f>
        <v>-205.25900000000001</v>
      </c>
      <c r="H15" s="67">
        <f t="shared" si="5"/>
        <v>0.91212475383166369</v>
      </c>
      <c r="I15" s="71">
        <v>2293.5320000000002</v>
      </c>
      <c r="J15" s="69">
        <f t="shared" si="2"/>
        <v>-162.99099999999999</v>
      </c>
      <c r="K15" s="67">
        <f t="shared" si="3"/>
        <v>0.92893449927884153</v>
      </c>
    </row>
    <row r="16" spans="1:11" ht="20.25" x14ac:dyDescent="0.3">
      <c r="A16" s="27"/>
      <c r="B16" s="32" t="s">
        <v>9</v>
      </c>
      <c r="C16" s="106">
        <v>33427.800000000003</v>
      </c>
      <c r="D16" s="106">
        <v>28213.3</v>
      </c>
      <c r="E16" s="105">
        <v>25954.400000000001</v>
      </c>
      <c r="F16" s="125">
        <v>24737.111000000001</v>
      </c>
      <c r="G16" s="66">
        <f t="shared" si="8"/>
        <v>-1217.2890000000007</v>
      </c>
      <c r="H16" s="67">
        <f t="shared" si="5"/>
        <v>0.95309893505532783</v>
      </c>
      <c r="I16" s="71">
        <v>27082.136999999999</v>
      </c>
      <c r="J16" s="69">
        <f t="shared" si="2"/>
        <v>-2345.025999999998</v>
      </c>
      <c r="K16" s="67">
        <f t="shared" si="3"/>
        <v>0.91341059976175443</v>
      </c>
    </row>
    <row r="17" spans="1:11" ht="20.25" x14ac:dyDescent="0.3">
      <c r="A17" s="27"/>
      <c r="B17" s="32" t="s">
        <v>10</v>
      </c>
      <c r="C17" s="106">
        <v>0</v>
      </c>
      <c r="D17" s="106">
        <v>6.25</v>
      </c>
      <c r="E17" s="105">
        <v>6.25</v>
      </c>
      <c r="F17" s="125">
        <v>20.833300000000001</v>
      </c>
      <c r="G17" s="66">
        <f t="shared" si="8"/>
        <v>14.583300000000001</v>
      </c>
      <c r="H17" s="67">
        <f t="shared" si="5"/>
        <v>3.3333280000000003</v>
      </c>
      <c r="I17" s="71">
        <v>25</v>
      </c>
      <c r="J17" s="69">
        <f t="shared" si="2"/>
        <v>-4.1666999999999987</v>
      </c>
      <c r="K17" s="67">
        <f t="shared" si="3"/>
        <v>0.83333200000000007</v>
      </c>
    </row>
    <row r="18" spans="1:11" ht="20.25" x14ac:dyDescent="0.3">
      <c r="A18" s="27">
        <v>180300</v>
      </c>
      <c r="B18" s="32" t="s">
        <v>11</v>
      </c>
      <c r="C18" s="106">
        <v>72.8</v>
      </c>
      <c r="D18" s="106">
        <v>105.5</v>
      </c>
      <c r="E18" s="105">
        <v>105.5</v>
      </c>
      <c r="F18" s="125">
        <v>148.261</v>
      </c>
      <c r="G18" s="66">
        <f t="shared" si="8"/>
        <v>42.760999999999996</v>
      </c>
      <c r="H18" s="67">
        <f t="shared" si="5"/>
        <v>1.4053175355450236</v>
      </c>
      <c r="I18" s="71">
        <v>57.26</v>
      </c>
      <c r="J18" s="69">
        <f t="shared" si="2"/>
        <v>91.001000000000005</v>
      </c>
      <c r="K18" s="67">
        <f t="shared" si="3"/>
        <v>2.5892595179881241</v>
      </c>
    </row>
    <row r="19" spans="1:11" ht="20.25" x14ac:dyDescent="0.3">
      <c r="A19" s="27">
        <v>180500</v>
      </c>
      <c r="B19" s="32" t="s">
        <v>12</v>
      </c>
      <c r="C19" s="103">
        <v>21351.3</v>
      </c>
      <c r="D19" s="103">
        <v>23715.200000000001</v>
      </c>
      <c r="E19" s="103">
        <v>22973.1</v>
      </c>
      <c r="F19" s="123">
        <v>25896.601999999999</v>
      </c>
      <c r="G19" s="66">
        <f t="shared" si="8"/>
        <v>2923.5020000000004</v>
      </c>
      <c r="H19" s="67">
        <f t="shared" si="5"/>
        <v>1.1272576186931673</v>
      </c>
      <c r="I19" s="71">
        <v>19209.163</v>
      </c>
      <c r="J19" s="69">
        <f t="shared" si="2"/>
        <v>6687.4389999999985</v>
      </c>
      <c r="K19" s="67">
        <f t="shared" si="3"/>
        <v>1.3481379693638915</v>
      </c>
    </row>
    <row r="20" spans="1:11" ht="20.25" x14ac:dyDescent="0.3">
      <c r="A20" s="135">
        <v>200000</v>
      </c>
      <c r="B20" s="136" t="s">
        <v>14</v>
      </c>
      <c r="C20" s="144">
        <f>SUM(C21:C36)</f>
        <v>2187.5</v>
      </c>
      <c r="D20" s="144">
        <f>SUM(D21:D36)</f>
        <v>3485.3550000000005</v>
      </c>
      <c r="E20" s="139">
        <f>SUM(E21:E36)</f>
        <v>3267.1550000000002</v>
      </c>
      <c r="F20" s="139">
        <f>SUM(F21:F36)</f>
        <v>3593.8989999999999</v>
      </c>
      <c r="G20" s="139">
        <f>SUM(G21:G36)</f>
        <v>326.74399999999991</v>
      </c>
      <c r="H20" s="140">
        <f>SUM(F20/E20)</f>
        <v>1.1000087231857685</v>
      </c>
      <c r="I20" s="139">
        <f>SUM(I21:I36)</f>
        <v>3435.4539999999997</v>
      </c>
      <c r="J20" s="139">
        <f>SUM(J21:J36)</f>
        <v>158.44499999999994</v>
      </c>
      <c r="K20" s="140">
        <f>SUM(F20/I20)*100%</f>
        <v>1.0461205418556034</v>
      </c>
    </row>
    <row r="21" spans="1:11" ht="42" customHeight="1" x14ac:dyDescent="0.3">
      <c r="A21" s="27">
        <v>210103</v>
      </c>
      <c r="B21" s="46" t="s">
        <v>55</v>
      </c>
      <c r="C21" s="103">
        <v>161.1</v>
      </c>
      <c r="D21" s="103">
        <v>222.7</v>
      </c>
      <c r="E21" s="103">
        <v>222.7</v>
      </c>
      <c r="F21" s="123">
        <v>268.92</v>
      </c>
      <c r="G21" s="66">
        <f t="shared" ref="G21:G22" si="9">SUM(F21-E21)</f>
        <v>46.220000000000027</v>
      </c>
      <c r="H21" s="67">
        <f t="shared" ref="H21:H36" si="10">SUM(F21/E21)</f>
        <v>1.2075437808711271</v>
      </c>
      <c r="I21" s="71">
        <v>297.13799999999998</v>
      </c>
      <c r="J21" s="69">
        <f t="shared" ref="J21:J40" si="11">SUM(F21-I21)</f>
        <v>-28.217999999999961</v>
      </c>
      <c r="K21" s="76">
        <f t="shared" si="3"/>
        <v>0.90503402459463289</v>
      </c>
    </row>
    <row r="22" spans="1:11" ht="20.25" x14ac:dyDescent="0.3">
      <c r="A22" s="27">
        <v>210500</v>
      </c>
      <c r="B22" s="47" t="s">
        <v>35</v>
      </c>
      <c r="C22" s="103">
        <v>0</v>
      </c>
      <c r="D22" s="103">
        <v>700</v>
      </c>
      <c r="E22" s="103">
        <v>652</v>
      </c>
      <c r="F22" s="123">
        <v>655.89</v>
      </c>
      <c r="G22" s="66">
        <f t="shared" si="9"/>
        <v>3.8899999999999864</v>
      </c>
      <c r="H22" s="67">
        <f t="shared" si="10"/>
        <v>1.0059662576687116</v>
      </c>
      <c r="I22" s="71">
        <v>619.798</v>
      </c>
      <c r="J22" s="69">
        <f t="shared" si="11"/>
        <v>36.091999999999985</v>
      </c>
      <c r="K22" s="76">
        <f t="shared" si="3"/>
        <v>1.058231875546549</v>
      </c>
    </row>
    <row r="23" spans="1:11" ht="35.25" customHeight="1" x14ac:dyDescent="0.3">
      <c r="A23" s="44">
        <v>210809</v>
      </c>
      <c r="B23" s="55" t="s">
        <v>83</v>
      </c>
      <c r="C23" s="103">
        <v>0</v>
      </c>
      <c r="D23" s="103">
        <v>11.93</v>
      </c>
      <c r="E23" s="103">
        <v>11.93</v>
      </c>
      <c r="F23" s="123">
        <v>11.930999999999999</v>
      </c>
      <c r="G23" s="66">
        <f t="shared" ref="G23:G36" si="12">SUM(F23-E23)</f>
        <v>9.9999999999944578E-4</v>
      </c>
      <c r="H23" s="67">
        <f t="shared" si="10"/>
        <v>1.000083822296731</v>
      </c>
      <c r="I23" s="71"/>
      <c r="J23" s="69">
        <f t="shared" si="11"/>
        <v>11.930999999999999</v>
      </c>
      <c r="K23" s="76" t="e">
        <f t="shared" si="3"/>
        <v>#DIV/0!</v>
      </c>
    </row>
    <row r="24" spans="1:11" ht="20.25" x14ac:dyDescent="0.3">
      <c r="A24" s="25">
        <v>210811</v>
      </c>
      <c r="B24" s="48" t="s">
        <v>16</v>
      </c>
      <c r="C24" s="103">
        <v>85.6</v>
      </c>
      <c r="D24" s="103">
        <v>87.6</v>
      </c>
      <c r="E24" s="103">
        <v>80.400000000000006</v>
      </c>
      <c r="F24" s="123">
        <v>93.209000000000003</v>
      </c>
      <c r="G24" s="66">
        <f t="shared" si="12"/>
        <v>12.808999999999997</v>
      </c>
      <c r="H24" s="67">
        <f t="shared" si="10"/>
        <v>1.1593159203980099</v>
      </c>
      <c r="I24" s="71">
        <v>48.125999999999998</v>
      </c>
      <c r="J24" s="69">
        <f t="shared" si="11"/>
        <v>45.083000000000006</v>
      </c>
      <c r="K24" s="76">
        <f t="shared" si="3"/>
        <v>1.9367701450359474</v>
      </c>
    </row>
    <row r="25" spans="1:11" ht="39" customHeight="1" x14ac:dyDescent="0.3">
      <c r="A25" s="25">
        <v>210815</v>
      </c>
      <c r="B25" s="49" t="s">
        <v>33</v>
      </c>
      <c r="C25" s="103">
        <v>0</v>
      </c>
      <c r="D25" s="103">
        <v>33.799999999999997</v>
      </c>
      <c r="E25" s="103">
        <v>33.799999999999997</v>
      </c>
      <c r="F25" s="123">
        <v>33.799999999999997</v>
      </c>
      <c r="G25" s="66">
        <f t="shared" si="12"/>
        <v>0</v>
      </c>
      <c r="H25" s="67">
        <f t="shared" si="10"/>
        <v>1</v>
      </c>
      <c r="I25" s="71">
        <v>13.6</v>
      </c>
      <c r="J25" s="69">
        <f t="shared" si="11"/>
        <v>20.199999999999996</v>
      </c>
      <c r="K25" s="76">
        <f t="shared" si="3"/>
        <v>2.4852941176470589</v>
      </c>
    </row>
    <row r="26" spans="1:11" ht="63.75" customHeight="1" x14ac:dyDescent="0.3">
      <c r="A26" s="25">
        <v>210824</v>
      </c>
      <c r="B26" s="49" t="s">
        <v>78</v>
      </c>
      <c r="C26" s="103">
        <v>0</v>
      </c>
      <c r="D26" s="103">
        <v>7.2</v>
      </c>
      <c r="E26" s="103">
        <v>7.2</v>
      </c>
      <c r="F26" s="123">
        <v>10.199999999999999</v>
      </c>
      <c r="G26" s="66">
        <f t="shared" si="12"/>
        <v>2.9999999999999991</v>
      </c>
      <c r="H26" s="67">
        <f t="shared" si="10"/>
        <v>1.4166666666666665</v>
      </c>
      <c r="I26" s="71"/>
      <c r="J26" s="69">
        <f t="shared" si="11"/>
        <v>10.199999999999999</v>
      </c>
      <c r="K26" s="76" t="e">
        <f t="shared" si="3"/>
        <v>#DIV/0!</v>
      </c>
    </row>
    <row r="27" spans="1:11" ht="56.25" customHeight="1" x14ac:dyDescent="0.3">
      <c r="A27" s="44">
        <v>220102</v>
      </c>
      <c r="B27" s="55" t="s">
        <v>84</v>
      </c>
      <c r="C27" s="103">
        <v>0</v>
      </c>
      <c r="D27" s="103">
        <v>10.442</v>
      </c>
      <c r="E27" s="103">
        <v>10.442</v>
      </c>
      <c r="F27" s="123">
        <v>32.329000000000001</v>
      </c>
      <c r="G27" s="66">
        <f t="shared" si="12"/>
        <v>21.887</v>
      </c>
      <c r="H27" s="67">
        <f t="shared" si="10"/>
        <v>3.096054395709634</v>
      </c>
      <c r="I27" s="71"/>
      <c r="J27" s="69">
        <f t="shared" si="11"/>
        <v>32.329000000000001</v>
      </c>
      <c r="K27" s="76" t="e">
        <f t="shared" si="3"/>
        <v>#DIV/0!</v>
      </c>
    </row>
    <row r="28" spans="1:11" ht="40.15" customHeight="1" x14ac:dyDescent="0.3">
      <c r="A28" s="25">
        <v>220103</v>
      </c>
      <c r="B28" s="49" t="s">
        <v>34</v>
      </c>
      <c r="C28" s="103">
        <v>40</v>
      </c>
      <c r="D28" s="103">
        <v>49.2</v>
      </c>
      <c r="E28" s="103">
        <v>45.8</v>
      </c>
      <c r="F28" s="123">
        <v>32.31</v>
      </c>
      <c r="G28" s="66">
        <f t="shared" si="12"/>
        <v>-13.489999999999995</v>
      </c>
      <c r="H28" s="67">
        <f t="shared" si="10"/>
        <v>0.70545851528384285</v>
      </c>
      <c r="I28" s="71">
        <v>39.36</v>
      </c>
      <c r="J28" s="69">
        <f t="shared" si="11"/>
        <v>-7.0499999999999972</v>
      </c>
      <c r="K28" s="76">
        <f t="shared" si="3"/>
        <v>0.82088414634146345</v>
      </c>
    </row>
    <row r="29" spans="1:11" ht="18" customHeight="1" x14ac:dyDescent="0.3">
      <c r="A29" s="25">
        <v>220125</v>
      </c>
      <c r="B29" s="50" t="s">
        <v>56</v>
      </c>
      <c r="C29" s="103">
        <v>641</v>
      </c>
      <c r="D29" s="103">
        <v>873</v>
      </c>
      <c r="E29" s="103">
        <v>817.6</v>
      </c>
      <c r="F29" s="123">
        <v>892.66399999999999</v>
      </c>
      <c r="G29" s="66">
        <f t="shared" si="12"/>
        <v>75.063999999999965</v>
      </c>
      <c r="H29" s="67">
        <f t="shared" si="10"/>
        <v>1.0918101761252446</v>
      </c>
      <c r="I29" s="71">
        <v>603.27499999999998</v>
      </c>
      <c r="J29" s="69">
        <f t="shared" si="11"/>
        <v>289.38900000000001</v>
      </c>
      <c r="K29" s="76">
        <f t="shared" si="3"/>
        <v>1.4796966557540094</v>
      </c>
    </row>
    <row r="30" spans="1:11" ht="38.450000000000003" customHeight="1" x14ac:dyDescent="0.3">
      <c r="A30" s="25">
        <v>220126</v>
      </c>
      <c r="B30" s="51" t="s">
        <v>31</v>
      </c>
      <c r="C30" s="103">
        <v>140</v>
      </c>
      <c r="D30" s="103">
        <v>188.6</v>
      </c>
      <c r="E30" s="103">
        <v>177</v>
      </c>
      <c r="F30" s="123">
        <v>180.238</v>
      </c>
      <c r="G30" s="66">
        <f t="shared" si="12"/>
        <v>3.2379999999999995</v>
      </c>
      <c r="H30" s="67">
        <f t="shared" si="10"/>
        <v>1.0182937853107346</v>
      </c>
      <c r="I30" s="71">
        <v>129.85599999999999</v>
      </c>
      <c r="J30" s="69">
        <f t="shared" si="11"/>
        <v>50.382000000000005</v>
      </c>
      <c r="K30" s="76">
        <f t="shared" si="3"/>
        <v>1.3879836126170528</v>
      </c>
    </row>
    <row r="31" spans="1:11" ht="38.450000000000003" customHeight="1" x14ac:dyDescent="0.3">
      <c r="A31" s="45">
        <v>220129</v>
      </c>
      <c r="B31" s="55" t="s">
        <v>85</v>
      </c>
      <c r="C31" s="103">
        <v>0</v>
      </c>
      <c r="D31" s="103">
        <v>5.4240000000000004</v>
      </c>
      <c r="E31" s="103">
        <v>5.4240000000000004</v>
      </c>
      <c r="F31" s="123">
        <v>7.734</v>
      </c>
      <c r="G31" s="66">
        <f t="shared" si="12"/>
        <v>2.3099999999999996</v>
      </c>
      <c r="H31" s="67">
        <f t="shared" si="10"/>
        <v>1.4258849557522122</v>
      </c>
      <c r="I31" s="71">
        <v>5.25</v>
      </c>
      <c r="J31" s="69">
        <f t="shared" si="11"/>
        <v>2.484</v>
      </c>
      <c r="K31" s="76">
        <f t="shared" si="3"/>
        <v>1.4731428571428571</v>
      </c>
    </row>
    <row r="32" spans="1:11" ht="40.9" customHeight="1" x14ac:dyDescent="0.3">
      <c r="A32" s="25">
        <v>220804</v>
      </c>
      <c r="B32" s="52" t="s">
        <v>57</v>
      </c>
      <c r="C32" s="103">
        <v>952.6</v>
      </c>
      <c r="D32" s="103">
        <v>883.7</v>
      </c>
      <c r="E32" s="103">
        <v>805</v>
      </c>
      <c r="F32" s="123">
        <v>827.97299999999996</v>
      </c>
      <c r="G32" s="66">
        <f t="shared" si="12"/>
        <v>22.972999999999956</v>
      </c>
      <c r="H32" s="67">
        <f t="shared" si="10"/>
        <v>1.0285378881987577</v>
      </c>
      <c r="I32" s="71">
        <v>754.06</v>
      </c>
      <c r="J32" s="69">
        <f t="shared" si="11"/>
        <v>73.913000000000011</v>
      </c>
      <c r="K32" s="76">
        <f t="shared" si="3"/>
        <v>1.0980200514547913</v>
      </c>
    </row>
    <row r="33" spans="1:11" ht="17.45" customHeight="1" x14ac:dyDescent="0.3">
      <c r="A33" s="25">
        <v>220900</v>
      </c>
      <c r="B33" s="48" t="s">
        <v>17</v>
      </c>
      <c r="C33" s="103">
        <v>155.19999999999999</v>
      </c>
      <c r="D33" s="103">
        <v>222.2</v>
      </c>
      <c r="E33" s="103">
        <v>209.3</v>
      </c>
      <c r="F33" s="123">
        <v>232.87799999999999</v>
      </c>
      <c r="G33" s="66">
        <f t="shared" si="12"/>
        <v>23.577999999999975</v>
      </c>
      <c r="H33" s="67">
        <f t="shared" si="10"/>
        <v>1.1126516961299568</v>
      </c>
      <c r="I33" s="71">
        <v>192.23699999999999</v>
      </c>
      <c r="J33" s="69">
        <f t="shared" si="11"/>
        <v>40.640999999999991</v>
      </c>
      <c r="K33" s="76">
        <f t="shared" si="3"/>
        <v>1.2114109146522261</v>
      </c>
    </row>
    <row r="34" spans="1:11" ht="20.25" x14ac:dyDescent="0.3">
      <c r="A34" s="25">
        <v>240603</v>
      </c>
      <c r="B34" s="53" t="s">
        <v>15</v>
      </c>
      <c r="C34" s="103">
        <v>12</v>
      </c>
      <c r="D34" s="103">
        <v>52.607999999999997</v>
      </c>
      <c r="E34" s="103">
        <v>51.607999999999997</v>
      </c>
      <c r="F34" s="123">
        <v>71.879000000000005</v>
      </c>
      <c r="G34" s="66">
        <f t="shared" si="12"/>
        <v>20.271000000000008</v>
      </c>
      <c r="H34" s="67">
        <f t="shared" si="10"/>
        <v>1.3927879398542864</v>
      </c>
      <c r="I34" s="71">
        <v>108.685</v>
      </c>
      <c r="J34" s="69">
        <f t="shared" si="11"/>
        <v>-36.805999999999997</v>
      </c>
      <c r="K34" s="76">
        <f t="shared" si="3"/>
        <v>0.66135161245802088</v>
      </c>
    </row>
    <row r="35" spans="1:11" ht="20.25" hidden="1" x14ac:dyDescent="0.3">
      <c r="A35" s="25">
        <v>240606</v>
      </c>
      <c r="B35" s="53" t="s">
        <v>71</v>
      </c>
      <c r="C35" s="104"/>
      <c r="D35" s="104"/>
      <c r="E35" s="105"/>
      <c r="F35" s="125"/>
      <c r="G35" s="66">
        <f t="shared" si="12"/>
        <v>0</v>
      </c>
      <c r="H35" s="67" t="e">
        <f t="shared" si="10"/>
        <v>#DIV/0!</v>
      </c>
      <c r="I35" s="71"/>
      <c r="J35" s="69">
        <f t="shared" si="11"/>
        <v>0</v>
      </c>
      <c r="K35" s="76" t="e">
        <f t="shared" si="3"/>
        <v>#DIV/0!</v>
      </c>
    </row>
    <row r="36" spans="1:11" ht="79.150000000000006" customHeight="1" x14ac:dyDescent="0.3">
      <c r="A36" s="25">
        <v>240622</v>
      </c>
      <c r="B36" s="54" t="s">
        <v>41</v>
      </c>
      <c r="C36" s="103">
        <v>0</v>
      </c>
      <c r="D36" s="103">
        <v>136.95099999999999</v>
      </c>
      <c r="E36" s="103">
        <v>136.95099999999999</v>
      </c>
      <c r="F36" s="123">
        <v>241.94399999999999</v>
      </c>
      <c r="G36" s="66">
        <f t="shared" si="12"/>
        <v>104.99299999999999</v>
      </c>
      <c r="H36" s="67">
        <f t="shared" si="10"/>
        <v>1.7666464647939775</v>
      </c>
      <c r="I36" s="71">
        <v>624.06899999999996</v>
      </c>
      <c r="J36" s="69">
        <f t="shared" si="11"/>
        <v>-382.125</v>
      </c>
      <c r="K36" s="76">
        <f t="shared" si="3"/>
        <v>0.38768789989568464</v>
      </c>
    </row>
    <row r="37" spans="1:11" ht="20.25" x14ac:dyDescent="0.3">
      <c r="A37" s="135">
        <v>300000</v>
      </c>
      <c r="B37" s="136" t="s">
        <v>18</v>
      </c>
      <c r="C37" s="137"/>
      <c r="D37" s="138">
        <f>SUM(D39)</f>
        <v>1.8</v>
      </c>
      <c r="E37" s="138">
        <f>SUM(E39)</f>
        <v>1.8</v>
      </c>
      <c r="F37" s="138">
        <f>SUM(F39,F38)</f>
        <v>1.8</v>
      </c>
      <c r="G37" s="181">
        <f>SUM(F37-E37)</f>
        <v>0</v>
      </c>
      <c r="H37" s="140">
        <f>SUM(F37/E37)</f>
        <v>1</v>
      </c>
      <c r="I37" s="139">
        <f>SUM(I39,I38)</f>
        <v>5.5</v>
      </c>
      <c r="J37" s="139">
        <f>SUM(F37-I37)</f>
        <v>-3.7</v>
      </c>
      <c r="K37" s="140">
        <f>SUM(F37/I37)*100%</f>
        <v>0.32727272727272727</v>
      </c>
    </row>
    <row r="38" spans="1:11" ht="1.9" hidden="1" customHeight="1" x14ac:dyDescent="0.3">
      <c r="A38" s="25">
        <v>310102</v>
      </c>
      <c r="B38" s="35" t="s">
        <v>19</v>
      </c>
      <c r="C38" s="106"/>
      <c r="D38" s="106"/>
      <c r="E38" s="107"/>
      <c r="F38" s="125"/>
      <c r="G38" s="66">
        <v>0</v>
      </c>
      <c r="H38" s="67"/>
      <c r="I38" s="71"/>
      <c r="J38" s="69">
        <f t="shared" si="11"/>
        <v>0</v>
      </c>
      <c r="K38" s="76"/>
    </row>
    <row r="39" spans="1:11" ht="39.75" customHeight="1" x14ac:dyDescent="0.3">
      <c r="A39" s="44">
        <v>310102</v>
      </c>
      <c r="B39" s="55" t="s">
        <v>86</v>
      </c>
      <c r="C39" s="103">
        <v>0</v>
      </c>
      <c r="D39" s="103">
        <v>1.8</v>
      </c>
      <c r="E39" s="103">
        <v>1.8</v>
      </c>
      <c r="F39" s="123">
        <v>1.8</v>
      </c>
      <c r="G39" s="66">
        <f t="shared" ref="G39" si="13">SUM(F39-E39)</f>
        <v>0</v>
      </c>
      <c r="H39" s="67">
        <f t="shared" ref="H39" si="14">SUM(F39/E39)</f>
        <v>1</v>
      </c>
      <c r="I39" s="71">
        <v>5.5</v>
      </c>
      <c r="J39" s="69">
        <f t="shared" si="11"/>
        <v>-3.7</v>
      </c>
      <c r="K39" s="76">
        <f t="shared" ref="K39" si="15">SUM(F39/I39)*100%</f>
        <v>0.32727272727272727</v>
      </c>
    </row>
    <row r="40" spans="1:11" ht="25.9" customHeight="1" x14ac:dyDescent="0.3">
      <c r="A40" s="132"/>
      <c r="B40" s="133" t="s">
        <v>20</v>
      </c>
      <c r="C40" s="131">
        <f>SUM(C8,C20,C37)</f>
        <v>399592.49999999994</v>
      </c>
      <c r="D40" s="131">
        <f>SUM(D8,D20,D37)</f>
        <v>413592.49999999994</v>
      </c>
      <c r="E40" s="131">
        <f>SUM(E8,E20,E37)</f>
        <v>371931.20500000002</v>
      </c>
      <c r="F40" s="131">
        <f>SUM(F8,F20,F37)</f>
        <v>383272.02830000001</v>
      </c>
      <c r="G40" s="131">
        <f t="shared" ref="G40:G65" si="16">SUM(F40-E40)</f>
        <v>11340.823299999989</v>
      </c>
      <c r="H40" s="134">
        <f>SUM(F40/E40)</f>
        <v>1.030491723059376</v>
      </c>
      <c r="I40" s="131">
        <f>SUM(I8,I20,I37)</f>
        <v>323458.39900000003</v>
      </c>
      <c r="J40" s="131">
        <f t="shared" si="11"/>
        <v>59813.629299999971</v>
      </c>
      <c r="K40" s="134">
        <f t="shared" ref="K40:K58" si="17">SUM(F40/I40)*100%</f>
        <v>1.1849190791920043</v>
      </c>
    </row>
    <row r="41" spans="1:11" ht="20.25" x14ac:dyDescent="0.3">
      <c r="A41" s="36">
        <v>400000</v>
      </c>
      <c r="B41" s="37" t="s">
        <v>21</v>
      </c>
      <c r="C41" s="78">
        <f>SUM(C42,C55,C53)</f>
        <v>90351.976999999999</v>
      </c>
      <c r="D41" s="78">
        <f>SUM(D42,D55,D53)</f>
        <v>108789.871</v>
      </c>
      <c r="E41" s="78">
        <f>SUM(E42,E55,E53)</f>
        <v>94313.993000000002</v>
      </c>
      <c r="F41" s="78">
        <f>SUM(F42,F55,F53)</f>
        <v>94273.973000000013</v>
      </c>
      <c r="G41" s="73">
        <f t="shared" si="16"/>
        <v>-40.019999999989523</v>
      </c>
      <c r="H41" s="74">
        <f t="shared" ref="H41:H65" si="18">SUM(F41/E41)</f>
        <v>0.99957567272122616</v>
      </c>
      <c r="I41" s="79">
        <f>SUM(I42,I55,I53)</f>
        <v>73485.173999999999</v>
      </c>
      <c r="J41" s="78">
        <f>SUM(J42,J55,J53)</f>
        <v>20788.799000000003</v>
      </c>
      <c r="K41" s="74">
        <f t="shared" si="17"/>
        <v>1.2828978672623135</v>
      </c>
    </row>
    <row r="42" spans="1:11" ht="20.25" x14ac:dyDescent="0.3">
      <c r="A42" s="36">
        <v>410300</v>
      </c>
      <c r="B42" s="37" t="s">
        <v>43</v>
      </c>
      <c r="C42" s="78">
        <f>SUM(C43:C52)</f>
        <v>86049.1</v>
      </c>
      <c r="D42" s="78">
        <f>SUM(D43:D52)</f>
        <v>98732.800000000003</v>
      </c>
      <c r="E42" s="78">
        <f>SUM(E43:E52)</f>
        <v>85502.8</v>
      </c>
      <c r="F42" s="126">
        <f>SUM(F43:F52)</f>
        <v>85502.8</v>
      </c>
      <c r="G42" s="73">
        <f t="shared" si="16"/>
        <v>0</v>
      </c>
      <c r="H42" s="74">
        <f t="shared" si="18"/>
        <v>1</v>
      </c>
      <c r="I42" s="79">
        <f>SUM(I43:I52)</f>
        <v>63761.491999999998</v>
      </c>
      <c r="J42" s="75">
        <f t="shared" ref="J42:J59" si="19">SUM(F42-I42)</f>
        <v>21741.308000000005</v>
      </c>
      <c r="K42" s="74">
        <f t="shared" si="17"/>
        <v>1.3409786584040413</v>
      </c>
    </row>
    <row r="43" spans="1:11" ht="35.25" hidden="1" customHeight="1" x14ac:dyDescent="0.3">
      <c r="A43" s="25">
        <v>410304</v>
      </c>
      <c r="B43" s="38" t="s">
        <v>62</v>
      </c>
      <c r="C43" s="78"/>
      <c r="D43" s="78"/>
      <c r="E43" s="77"/>
      <c r="F43" s="127"/>
      <c r="G43" s="66"/>
      <c r="H43" s="67"/>
      <c r="I43" s="68"/>
      <c r="J43" s="69">
        <f t="shared" si="19"/>
        <v>0</v>
      </c>
      <c r="K43" s="74"/>
    </row>
    <row r="44" spans="1:11" ht="33" hidden="1" customHeight="1" x14ac:dyDescent="0.3">
      <c r="A44" s="25">
        <v>410332</v>
      </c>
      <c r="B44" s="38" t="s">
        <v>60</v>
      </c>
      <c r="C44" s="78"/>
      <c r="D44" s="78"/>
      <c r="E44" s="77"/>
      <c r="F44" s="127"/>
      <c r="G44" s="66"/>
      <c r="H44" s="67"/>
      <c r="I44" s="68"/>
      <c r="J44" s="69">
        <f t="shared" si="19"/>
        <v>0</v>
      </c>
      <c r="K44" s="74"/>
    </row>
    <row r="45" spans="1:11" ht="38.25" customHeight="1" x14ac:dyDescent="0.3">
      <c r="A45" s="175">
        <v>41032300</v>
      </c>
      <c r="B45" s="176" t="s">
        <v>95</v>
      </c>
      <c r="C45" s="78"/>
      <c r="D45" s="177">
        <v>10000</v>
      </c>
      <c r="E45" s="177">
        <v>5000</v>
      </c>
      <c r="F45" s="127">
        <v>5000</v>
      </c>
      <c r="G45" s="66"/>
      <c r="H45" s="67"/>
      <c r="I45" s="68"/>
      <c r="J45" s="69"/>
      <c r="K45" s="74"/>
    </row>
    <row r="46" spans="1:11" ht="42" customHeight="1" x14ac:dyDescent="0.3">
      <c r="A46" s="44">
        <v>410327</v>
      </c>
      <c r="B46" s="55" t="s">
        <v>87</v>
      </c>
      <c r="C46" s="103">
        <v>0</v>
      </c>
      <c r="D46" s="103">
        <v>570.70000000000005</v>
      </c>
      <c r="E46" s="103">
        <v>371.2</v>
      </c>
      <c r="F46" s="123">
        <v>371.2</v>
      </c>
      <c r="G46" s="66">
        <f t="shared" ref="G46" si="20">SUM(F46-E46)</f>
        <v>0</v>
      </c>
      <c r="H46" s="67">
        <f t="shared" ref="H46:H47" si="21">SUM(F46/E46)</f>
        <v>1</v>
      </c>
      <c r="I46" s="68"/>
      <c r="J46" s="69"/>
      <c r="K46" s="74"/>
    </row>
    <row r="47" spans="1:11" ht="20.25" x14ac:dyDescent="0.3">
      <c r="A47" s="25">
        <v>410339</v>
      </c>
      <c r="B47" s="56" t="s">
        <v>22</v>
      </c>
      <c r="C47" s="103">
        <v>86049.1</v>
      </c>
      <c r="D47" s="103">
        <v>86049.1</v>
      </c>
      <c r="E47" s="103">
        <v>78018.600000000006</v>
      </c>
      <c r="F47" s="123">
        <v>78018.600000000006</v>
      </c>
      <c r="G47" s="73"/>
      <c r="H47" s="67">
        <f t="shared" si="21"/>
        <v>1</v>
      </c>
      <c r="I47" s="80">
        <v>52234.2</v>
      </c>
      <c r="J47" s="69">
        <f t="shared" si="19"/>
        <v>25784.400000000009</v>
      </c>
      <c r="K47" s="81">
        <f t="shared" si="17"/>
        <v>1.4936306098303411</v>
      </c>
    </row>
    <row r="48" spans="1:11" ht="24" customHeight="1" x14ac:dyDescent="0.3">
      <c r="A48" s="25">
        <v>410342</v>
      </c>
      <c r="B48" s="56" t="s">
        <v>23</v>
      </c>
      <c r="C48" s="110"/>
      <c r="D48" s="110"/>
      <c r="E48" s="107"/>
      <c r="F48" s="128"/>
      <c r="G48" s="66">
        <f t="shared" si="16"/>
        <v>0</v>
      </c>
      <c r="H48" s="67" t="e">
        <f t="shared" si="18"/>
        <v>#DIV/0!</v>
      </c>
      <c r="I48" s="80">
        <v>7294.1</v>
      </c>
      <c r="J48" s="69">
        <f t="shared" si="19"/>
        <v>-7294.1</v>
      </c>
      <c r="K48" s="81">
        <f t="shared" si="17"/>
        <v>0</v>
      </c>
    </row>
    <row r="49" spans="1:11" ht="40.5" x14ac:dyDescent="0.3">
      <c r="A49" s="25">
        <v>410345</v>
      </c>
      <c r="B49" s="47" t="s">
        <v>54</v>
      </c>
      <c r="C49" s="103">
        <v>0</v>
      </c>
      <c r="D49" s="103">
        <v>1900</v>
      </c>
      <c r="E49" s="103">
        <v>1900</v>
      </c>
      <c r="F49" s="123">
        <v>1900</v>
      </c>
      <c r="G49" s="66">
        <f t="shared" ref="G49" si="22">SUM(F49-E49)</f>
        <v>0</v>
      </c>
      <c r="H49" s="67">
        <f t="shared" ref="H49" si="23">SUM(F49/E49)</f>
        <v>1</v>
      </c>
      <c r="I49" s="80">
        <v>1500</v>
      </c>
      <c r="J49" s="69">
        <f t="shared" si="19"/>
        <v>400</v>
      </c>
      <c r="K49" s="81">
        <f t="shared" si="17"/>
        <v>1.2666666666666666</v>
      </c>
    </row>
    <row r="50" spans="1:11" ht="43.5" hidden="1" customHeight="1" x14ac:dyDescent="0.3">
      <c r="A50" s="25">
        <v>410351</v>
      </c>
      <c r="B50" s="56" t="s">
        <v>49</v>
      </c>
      <c r="C50" s="110"/>
      <c r="D50" s="110"/>
      <c r="E50" s="107"/>
      <c r="F50" s="128"/>
      <c r="G50" s="66">
        <f t="shared" si="16"/>
        <v>0</v>
      </c>
      <c r="H50" s="67" t="e">
        <f t="shared" si="18"/>
        <v>#DIV/0!</v>
      </c>
      <c r="I50" s="80"/>
      <c r="J50" s="69">
        <f t="shared" si="19"/>
        <v>0</v>
      </c>
      <c r="K50" s="81" t="e">
        <f t="shared" si="17"/>
        <v>#DIV/0!</v>
      </c>
    </row>
    <row r="51" spans="1:11" ht="39" customHeight="1" x14ac:dyDescent="0.3">
      <c r="A51" s="27">
        <v>410352</v>
      </c>
      <c r="B51" s="56" t="s">
        <v>77</v>
      </c>
      <c r="C51" s="110"/>
      <c r="D51" s="106">
        <v>213</v>
      </c>
      <c r="E51" s="178">
        <v>213</v>
      </c>
      <c r="F51" s="128">
        <v>213</v>
      </c>
      <c r="G51" s="66">
        <f t="shared" ref="G51" si="24">SUM(F51-E51)</f>
        <v>0</v>
      </c>
      <c r="H51" s="67">
        <f t="shared" ref="H51" si="25">SUM(F51/E51)</f>
        <v>1</v>
      </c>
      <c r="I51" s="80"/>
      <c r="J51" s="69">
        <f t="shared" ref="J51" si="26">SUM(F51-I51)</f>
        <v>213</v>
      </c>
      <c r="K51" s="81" t="e">
        <f t="shared" ref="K51" si="27">SUM(F51/I51)*100%</f>
        <v>#DIV/0!</v>
      </c>
    </row>
    <row r="52" spans="1:11" ht="39" customHeight="1" x14ac:dyDescent="0.3">
      <c r="A52" s="27">
        <v>410351</v>
      </c>
      <c r="B52" s="56" t="s">
        <v>80</v>
      </c>
      <c r="C52" s="110"/>
      <c r="D52" s="110"/>
      <c r="E52" s="107"/>
      <c r="F52" s="128"/>
      <c r="G52" s="66"/>
      <c r="H52" s="67"/>
      <c r="I52" s="80">
        <v>2733.192</v>
      </c>
      <c r="J52" s="69"/>
      <c r="K52" s="81"/>
    </row>
    <row r="53" spans="1:11" ht="21" x14ac:dyDescent="0.3">
      <c r="A53" s="36">
        <v>410400</v>
      </c>
      <c r="B53" s="39" t="s">
        <v>66</v>
      </c>
      <c r="C53" s="82">
        <f>SUM(C54)</f>
        <v>1636.3330000000001</v>
      </c>
      <c r="D53" s="82">
        <f>SUM(D54)</f>
        <v>1636.3330000000001</v>
      </c>
      <c r="E53" s="82">
        <f t="shared" ref="E53:F53" si="28">SUM(E54)</f>
        <v>1499.971</v>
      </c>
      <c r="F53" s="129">
        <f t="shared" si="28"/>
        <v>1499.971</v>
      </c>
      <c r="G53" s="73">
        <f t="shared" ref="G53:G54" si="29">SUM(F53-E53)</f>
        <v>0</v>
      </c>
      <c r="H53" s="74">
        <f t="shared" ref="H53:H54" si="30">SUM(F53/E53)</f>
        <v>1</v>
      </c>
      <c r="I53" s="83">
        <v>1505.8230000000001</v>
      </c>
      <c r="J53" s="75">
        <f t="shared" ref="J53:J54" si="31">SUM(F53-I53)</f>
        <v>-5.8520000000000891</v>
      </c>
      <c r="K53" s="74">
        <f t="shared" si="17"/>
        <v>0.99611375307722083</v>
      </c>
    </row>
    <row r="54" spans="1:11" ht="59.25" customHeight="1" x14ac:dyDescent="0.3">
      <c r="A54" s="57">
        <v>410402</v>
      </c>
      <c r="B54" s="56" t="s">
        <v>65</v>
      </c>
      <c r="C54" s="103">
        <v>1636.3330000000001</v>
      </c>
      <c r="D54" s="103">
        <v>1636.3330000000001</v>
      </c>
      <c r="E54" s="103">
        <v>1499.971</v>
      </c>
      <c r="F54" s="123">
        <v>1499.971</v>
      </c>
      <c r="G54" s="66">
        <f t="shared" si="29"/>
        <v>0</v>
      </c>
      <c r="H54" s="67">
        <f t="shared" si="30"/>
        <v>1</v>
      </c>
      <c r="I54" s="80">
        <v>1505.8230000000001</v>
      </c>
      <c r="J54" s="69">
        <f t="shared" si="31"/>
        <v>-5.8520000000000891</v>
      </c>
      <c r="K54" s="81">
        <f t="shared" si="17"/>
        <v>0.99611375307722083</v>
      </c>
    </row>
    <row r="55" spans="1:11" ht="26.25" customHeight="1" x14ac:dyDescent="0.3">
      <c r="A55" s="36">
        <v>410500</v>
      </c>
      <c r="B55" s="37" t="s">
        <v>44</v>
      </c>
      <c r="C55" s="78">
        <f>SUM(C56:C74)</f>
        <v>2666.5439999999999</v>
      </c>
      <c r="D55" s="78">
        <f>SUM(D56:D74)</f>
        <v>8420.7379999999994</v>
      </c>
      <c r="E55" s="78">
        <f>SUM(E56:E74)</f>
        <v>7311.2219999999988</v>
      </c>
      <c r="F55" s="126">
        <f t="shared" ref="F55" si="32">SUM(F56:F74)</f>
        <v>7271.2019999999984</v>
      </c>
      <c r="G55" s="78">
        <f>SUM(G56:G74)</f>
        <v>-40.019999999999982</v>
      </c>
      <c r="H55" s="74">
        <f t="shared" si="18"/>
        <v>0.99452622283935566</v>
      </c>
      <c r="I55" s="79">
        <f>SUM(I56:I74)</f>
        <v>8217.8590000000004</v>
      </c>
      <c r="J55" s="75">
        <f t="shared" si="19"/>
        <v>-946.65700000000197</v>
      </c>
      <c r="K55" s="84">
        <f t="shared" si="17"/>
        <v>0.88480491086546975</v>
      </c>
    </row>
    <row r="56" spans="1:11" ht="26.25" hidden="1" customHeight="1" x14ac:dyDescent="0.3">
      <c r="A56" s="25">
        <v>410501</v>
      </c>
      <c r="B56" s="40" t="s">
        <v>45</v>
      </c>
      <c r="C56" s="85"/>
      <c r="D56" s="85"/>
      <c r="E56" s="77"/>
      <c r="F56" s="130"/>
      <c r="G56" s="66"/>
      <c r="H56" s="67"/>
      <c r="I56" s="80"/>
      <c r="J56" s="69">
        <f t="shared" si="19"/>
        <v>0</v>
      </c>
      <c r="K56" s="81" t="e">
        <f t="shared" si="17"/>
        <v>#DIV/0!</v>
      </c>
    </row>
    <row r="57" spans="1:11" ht="39.75" customHeight="1" x14ac:dyDescent="0.3">
      <c r="A57" s="57">
        <v>410504</v>
      </c>
      <c r="B57" s="56" t="s">
        <v>81</v>
      </c>
      <c r="C57" s="110"/>
      <c r="D57" s="154">
        <v>1189.528</v>
      </c>
      <c r="E57" s="154">
        <v>1189.528</v>
      </c>
      <c r="F57" s="128">
        <v>1189.528</v>
      </c>
      <c r="G57" s="66"/>
      <c r="H57" s="67"/>
      <c r="I57" s="80"/>
      <c r="J57" s="69">
        <f t="shared" si="19"/>
        <v>1189.528</v>
      </c>
      <c r="K57" s="81" t="e">
        <f t="shared" si="17"/>
        <v>#DIV/0!</v>
      </c>
    </row>
    <row r="58" spans="1:11" ht="58.5" customHeight="1" x14ac:dyDescent="0.3">
      <c r="A58" s="57">
        <v>410508</v>
      </c>
      <c r="B58" s="155" t="s">
        <v>51</v>
      </c>
      <c r="C58" s="111"/>
      <c r="D58" s="111"/>
      <c r="E58" s="107"/>
      <c r="F58" s="128"/>
      <c r="G58" s="66">
        <f t="shared" si="16"/>
        <v>0</v>
      </c>
      <c r="H58" s="67"/>
      <c r="I58" s="80">
        <v>2071.6799999999998</v>
      </c>
      <c r="J58" s="69">
        <f t="shared" si="19"/>
        <v>-2071.6799999999998</v>
      </c>
      <c r="K58" s="81">
        <f t="shared" si="17"/>
        <v>0</v>
      </c>
    </row>
    <row r="59" spans="1:11" ht="36" hidden="1" customHeight="1" x14ac:dyDescent="0.3">
      <c r="A59" s="57">
        <v>410508</v>
      </c>
      <c r="B59" s="59" t="s">
        <v>51</v>
      </c>
      <c r="C59" s="111"/>
      <c r="D59" s="111"/>
      <c r="E59" s="107"/>
      <c r="F59" s="128"/>
      <c r="G59" s="66"/>
      <c r="H59" s="67"/>
      <c r="I59" s="80"/>
      <c r="J59" s="69">
        <f t="shared" si="19"/>
        <v>0</v>
      </c>
      <c r="K59" s="81"/>
    </row>
    <row r="60" spans="1:11" ht="89.25" customHeight="1" x14ac:dyDescent="0.3">
      <c r="A60" s="57">
        <v>410509</v>
      </c>
      <c r="B60" s="59" t="s">
        <v>64</v>
      </c>
      <c r="C60" s="103">
        <v>0</v>
      </c>
      <c r="D60" s="179">
        <v>2973.7660000000001</v>
      </c>
      <c r="E60" s="180">
        <v>2136.0859999999998</v>
      </c>
      <c r="F60" s="123">
        <v>2136.0859999999998</v>
      </c>
      <c r="G60" s="66">
        <f>SUM(F60-E60)</f>
        <v>0</v>
      </c>
      <c r="H60" s="67">
        <f t="shared" ref="H60:H64" si="33">SUM(F60/E60)</f>
        <v>1</v>
      </c>
      <c r="I60" s="80">
        <v>1518.097</v>
      </c>
      <c r="J60" s="69">
        <f t="shared" ref="J60:J74" si="34">SUM(F60-I60)</f>
        <v>617.98899999999981</v>
      </c>
      <c r="K60" s="76">
        <f t="shared" ref="K60:K74" si="35">SUM(F60/I60)*100%</f>
        <v>1.407081365683484</v>
      </c>
    </row>
    <row r="61" spans="1:11" ht="39" customHeight="1" x14ac:dyDescent="0.3">
      <c r="A61" s="57">
        <v>410510</v>
      </c>
      <c r="B61" s="52" t="s">
        <v>59</v>
      </c>
      <c r="C61" s="103">
        <v>1215.9000000000001</v>
      </c>
      <c r="D61" s="103">
        <v>1215.9000000000001</v>
      </c>
      <c r="E61" s="103">
        <v>1115.49</v>
      </c>
      <c r="F61" s="123">
        <v>1115.49</v>
      </c>
      <c r="G61" s="66">
        <f t="shared" ref="G61:G64" si="36">SUM(F61-E61)</f>
        <v>0</v>
      </c>
      <c r="H61" s="67">
        <f t="shared" si="33"/>
        <v>1</v>
      </c>
      <c r="I61" s="80">
        <v>893.5</v>
      </c>
      <c r="J61" s="69">
        <f t="shared" si="34"/>
        <v>221.99</v>
      </c>
      <c r="K61" s="76">
        <f t="shared" si="35"/>
        <v>1.2484499160604365</v>
      </c>
    </row>
    <row r="62" spans="1:11" ht="47.25" customHeight="1" x14ac:dyDescent="0.3">
      <c r="A62" s="57">
        <v>410512</v>
      </c>
      <c r="B62" s="60" t="s">
        <v>50</v>
      </c>
      <c r="C62" s="103">
        <v>823.34400000000005</v>
      </c>
      <c r="D62" s="103">
        <v>823.34400000000005</v>
      </c>
      <c r="E62" s="103">
        <v>663.21699999999998</v>
      </c>
      <c r="F62" s="123">
        <v>663.21699999999998</v>
      </c>
      <c r="G62" s="66">
        <f t="shared" si="36"/>
        <v>0</v>
      </c>
      <c r="H62" s="67">
        <f t="shared" si="33"/>
        <v>1</v>
      </c>
      <c r="I62" s="80">
        <v>616.70899999999995</v>
      </c>
      <c r="J62" s="69">
        <f t="shared" si="34"/>
        <v>46.508000000000038</v>
      </c>
      <c r="K62" s="76">
        <f t="shared" si="35"/>
        <v>1.0754132013640145</v>
      </c>
    </row>
    <row r="63" spans="1:11" ht="61.5" customHeight="1" x14ac:dyDescent="0.3">
      <c r="A63" s="57">
        <v>410514</v>
      </c>
      <c r="B63" s="60" t="s">
        <v>53</v>
      </c>
      <c r="C63" s="103">
        <v>0</v>
      </c>
      <c r="D63" s="103">
        <v>797.601</v>
      </c>
      <c r="E63" s="103">
        <v>797.601</v>
      </c>
      <c r="F63" s="123">
        <v>797.601</v>
      </c>
      <c r="G63" s="66">
        <f t="shared" si="36"/>
        <v>0</v>
      </c>
      <c r="H63" s="67">
        <f t="shared" si="33"/>
        <v>1</v>
      </c>
      <c r="I63" s="80">
        <v>968.66099999999994</v>
      </c>
      <c r="J63" s="69">
        <f t="shared" si="34"/>
        <v>-171.05999999999995</v>
      </c>
      <c r="K63" s="76">
        <f t="shared" si="35"/>
        <v>0.82340571159569764</v>
      </c>
    </row>
    <row r="64" spans="1:11" ht="39.75" customHeight="1" x14ac:dyDescent="0.3">
      <c r="A64" s="57">
        <v>410515</v>
      </c>
      <c r="B64" s="58" t="s">
        <v>48</v>
      </c>
      <c r="C64" s="111"/>
      <c r="D64" s="111"/>
      <c r="E64" s="107"/>
      <c r="F64" s="128"/>
      <c r="G64" s="66">
        <f t="shared" si="36"/>
        <v>0</v>
      </c>
      <c r="H64" s="67" t="e">
        <f t="shared" si="33"/>
        <v>#DIV/0!</v>
      </c>
      <c r="I64" s="80">
        <v>146.4</v>
      </c>
      <c r="J64" s="69">
        <f t="shared" si="34"/>
        <v>-146.4</v>
      </c>
      <c r="K64" s="76">
        <f t="shared" si="35"/>
        <v>0</v>
      </c>
    </row>
    <row r="65" spans="1:11" ht="43.5" customHeight="1" x14ac:dyDescent="0.3">
      <c r="A65" s="57">
        <v>410517</v>
      </c>
      <c r="B65" s="59" t="s">
        <v>68</v>
      </c>
      <c r="C65" s="103">
        <v>0</v>
      </c>
      <c r="D65" s="103">
        <v>270.94799999999998</v>
      </c>
      <c r="E65" s="103">
        <v>270.94799999999998</v>
      </c>
      <c r="F65" s="123">
        <v>270.94799999999998</v>
      </c>
      <c r="G65" s="66">
        <f t="shared" si="16"/>
        <v>0</v>
      </c>
      <c r="H65" s="67">
        <f t="shared" si="18"/>
        <v>1</v>
      </c>
      <c r="I65" s="80"/>
      <c r="J65" s="69">
        <f t="shared" si="34"/>
        <v>270.94799999999998</v>
      </c>
      <c r="K65" s="76" t="e">
        <f t="shared" si="35"/>
        <v>#DIV/0!</v>
      </c>
    </row>
    <row r="66" spans="1:11" ht="33.75" hidden="1" customHeight="1" x14ac:dyDescent="0.3">
      <c r="A66" s="57">
        <v>410518</v>
      </c>
      <c r="B66" s="59" t="s">
        <v>70</v>
      </c>
      <c r="C66" s="111"/>
      <c r="D66" s="111"/>
      <c r="E66" s="107"/>
      <c r="F66" s="128"/>
      <c r="G66" s="66">
        <f t="shared" ref="G66:G74" si="37">SUM(F66-E66)</f>
        <v>0</v>
      </c>
      <c r="H66" s="67" t="e">
        <f t="shared" ref="H66:H74" si="38">SUM(F66/E66)</f>
        <v>#DIV/0!</v>
      </c>
      <c r="I66" s="80"/>
      <c r="J66" s="69">
        <f t="shared" si="34"/>
        <v>0</v>
      </c>
      <c r="K66" s="76" t="e">
        <f t="shared" si="35"/>
        <v>#DIV/0!</v>
      </c>
    </row>
    <row r="67" spans="1:11" ht="40.5" hidden="1" customHeight="1" x14ac:dyDescent="0.3">
      <c r="A67" s="57">
        <v>410520</v>
      </c>
      <c r="B67" s="59" t="s">
        <v>47</v>
      </c>
      <c r="C67" s="110"/>
      <c r="D67" s="110"/>
      <c r="E67" s="107"/>
      <c r="F67" s="128"/>
      <c r="G67" s="66">
        <f t="shared" si="37"/>
        <v>0</v>
      </c>
      <c r="H67" s="67" t="e">
        <f t="shared" si="38"/>
        <v>#DIV/0!</v>
      </c>
      <c r="I67" s="80"/>
      <c r="J67" s="69">
        <f t="shared" si="34"/>
        <v>0</v>
      </c>
      <c r="K67" s="76" t="e">
        <f t="shared" si="35"/>
        <v>#DIV/0!</v>
      </c>
    </row>
    <row r="68" spans="1:11" ht="33.75" hidden="1" customHeight="1" x14ac:dyDescent="0.3">
      <c r="A68" s="57">
        <v>410523</v>
      </c>
      <c r="B68" s="59" t="s">
        <v>52</v>
      </c>
      <c r="C68" s="110"/>
      <c r="D68" s="110"/>
      <c r="E68" s="107"/>
      <c r="F68" s="128"/>
      <c r="G68" s="66">
        <f t="shared" si="37"/>
        <v>0</v>
      </c>
      <c r="H68" s="67" t="e">
        <f t="shared" si="38"/>
        <v>#DIV/0!</v>
      </c>
      <c r="I68" s="80"/>
      <c r="J68" s="69">
        <f t="shared" si="34"/>
        <v>0</v>
      </c>
      <c r="K68" s="76" t="e">
        <f t="shared" si="35"/>
        <v>#DIV/0!</v>
      </c>
    </row>
    <row r="69" spans="1:11" ht="40.5" customHeight="1" x14ac:dyDescent="0.3">
      <c r="A69" s="57">
        <v>410530</v>
      </c>
      <c r="B69" s="59" t="s">
        <v>69</v>
      </c>
      <c r="C69" s="110"/>
      <c r="D69" s="110"/>
      <c r="E69" s="107"/>
      <c r="F69" s="128"/>
      <c r="G69" s="66">
        <f t="shared" si="37"/>
        <v>0</v>
      </c>
      <c r="H69" s="67" t="e">
        <f t="shared" si="38"/>
        <v>#DIV/0!</v>
      </c>
      <c r="I69" s="80">
        <v>1146.7560000000001</v>
      </c>
      <c r="J69" s="69">
        <f t="shared" si="34"/>
        <v>-1146.7560000000001</v>
      </c>
      <c r="K69" s="76">
        <f t="shared" si="35"/>
        <v>0</v>
      </c>
    </row>
    <row r="70" spans="1:11" ht="20.25" customHeight="1" x14ac:dyDescent="0.3">
      <c r="A70" s="57">
        <v>410539</v>
      </c>
      <c r="B70" s="59" t="s">
        <v>46</v>
      </c>
      <c r="C70" s="103">
        <v>0</v>
      </c>
      <c r="D70" s="103">
        <v>173.73099999999999</v>
      </c>
      <c r="E70" s="103">
        <v>162.43199999999999</v>
      </c>
      <c r="F70" s="123">
        <v>147.43199999999999</v>
      </c>
      <c r="G70" s="66">
        <f t="shared" si="37"/>
        <v>-15</v>
      </c>
      <c r="H70" s="67">
        <f t="shared" si="38"/>
        <v>0.90765366430260042</v>
      </c>
      <c r="I70" s="80">
        <v>140.28399999999999</v>
      </c>
      <c r="J70" s="69">
        <f t="shared" si="34"/>
        <v>7.1479999999999961</v>
      </c>
      <c r="K70" s="76">
        <f t="shared" si="35"/>
        <v>1.0509537794759203</v>
      </c>
    </row>
    <row r="71" spans="1:11" ht="41.25" hidden="1" customHeight="1" x14ac:dyDescent="0.3">
      <c r="A71" s="57">
        <v>410541</v>
      </c>
      <c r="B71" s="59" t="s">
        <v>58</v>
      </c>
      <c r="C71" s="110"/>
      <c r="D71" s="110"/>
      <c r="E71" s="107"/>
      <c r="F71" s="128"/>
      <c r="G71" s="66">
        <f t="shared" si="37"/>
        <v>0</v>
      </c>
      <c r="H71" s="67" t="e">
        <f t="shared" si="38"/>
        <v>#DIV/0!</v>
      </c>
      <c r="I71" s="80"/>
      <c r="J71" s="69">
        <f t="shared" si="34"/>
        <v>0</v>
      </c>
      <c r="K71" s="76" t="e">
        <f t="shared" si="35"/>
        <v>#DIV/0!</v>
      </c>
    </row>
    <row r="72" spans="1:11" ht="30.75" hidden="1" customHeight="1" x14ac:dyDescent="0.3">
      <c r="A72" s="57">
        <v>410543</v>
      </c>
      <c r="B72" s="59" t="s">
        <v>61</v>
      </c>
      <c r="C72" s="110"/>
      <c r="D72" s="110"/>
      <c r="E72" s="107"/>
      <c r="F72" s="128"/>
      <c r="G72" s="66">
        <f t="shared" si="37"/>
        <v>0</v>
      </c>
      <c r="H72" s="67" t="e">
        <f t="shared" si="38"/>
        <v>#DIV/0!</v>
      </c>
      <c r="I72" s="80"/>
      <c r="J72" s="69">
        <f t="shared" si="34"/>
        <v>0</v>
      </c>
      <c r="K72" s="76" t="e">
        <f t="shared" si="35"/>
        <v>#DIV/0!</v>
      </c>
    </row>
    <row r="73" spans="1:11" ht="36.75" hidden="1" customHeight="1" x14ac:dyDescent="0.3">
      <c r="A73" s="57">
        <v>410545</v>
      </c>
      <c r="B73" s="59" t="s">
        <v>63</v>
      </c>
      <c r="C73" s="110"/>
      <c r="D73" s="110"/>
      <c r="E73" s="107"/>
      <c r="F73" s="128"/>
      <c r="G73" s="66">
        <f t="shared" si="37"/>
        <v>0</v>
      </c>
      <c r="H73" s="67" t="e">
        <f t="shared" si="38"/>
        <v>#DIV/0!</v>
      </c>
      <c r="I73" s="80"/>
      <c r="J73" s="69">
        <f t="shared" si="34"/>
        <v>0</v>
      </c>
      <c r="K73" s="76" t="e">
        <f t="shared" si="35"/>
        <v>#DIV/0!</v>
      </c>
    </row>
    <row r="74" spans="1:11" ht="40.5" customHeight="1" x14ac:dyDescent="0.3">
      <c r="A74" s="57">
        <v>410550</v>
      </c>
      <c r="B74" s="59" t="s">
        <v>67</v>
      </c>
      <c r="C74" s="103">
        <v>627.29999999999995</v>
      </c>
      <c r="D74" s="103">
        <v>975.92</v>
      </c>
      <c r="E74" s="103">
        <v>975.92</v>
      </c>
      <c r="F74" s="123">
        <v>950.9</v>
      </c>
      <c r="G74" s="66">
        <f t="shared" si="37"/>
        <v>-25.019999999999982</v>
      </c>
      <c r="H74" s="67">
        <f t="shared" si="38"/>
        <v>0.97436265267644895</v>
      </c>
      <c r="I74" s="80">
        <v>715.77200000000005</v>
      </c>
      <c r="J74" s="69">
        <f t="shared" si="34"/>
        <v>235.12799999999993</v>
      </c>
      <c r="K74" s="76">
        <f t="shared" si="35"/>
        <v>1.3284956662177341</v>
      </c>
    </row>
    <row r="75" spans="1:11" ht="20.25" x14ac:dyDescent="0.3">
      <c r="A75" s="145"/>
      <c r="B75" s="133" t="s">
        <v>37</v>
      </c>
      <c r="C75" s="131">
        <f>SUM(C40:C41)</f>
        <v>489944.47699999996</v>
      </c>
      <c r="D75" s="131">
        <f>SUM(D40:D41)</f>
        <v>522382.37099999993</v>
      </c>
      <c r="E75" s="131">
        <f>SUM(E40:E41)</f>
        <v>466245.19800000003</v>
      </c>
      <c r="F75" s="131">
        <f>SUM(F40:F41)</f>
        <v>477546.0013</v>
      </c>
      <c r="G75" s="131">
        <f>SUM(G40:G41)</f>
        <v>11300.8033</v>
      </c>
      <c r="H75" s="134">
        <f>SUM(F75/E75)</f>
        <v>1.0242378974592676</v>
      </c>
      <c r="I75" s="131">
        <f>SUM(I40:I41)</f>
        <v>396943.57300000003</v>
      </c>
      <c r="J75" s="131">
        <f>SUM(J40:J41)</f>
        <v>80602.42829999997</v>
      </c>
      <c r="K75" s="134">
        <f>SUM(F75/I75)*100%</f>
        <v>1.2030576479443338</v>
      </c>
    </row>
    <row r="76" spans="1:11" ht="17.25" x14ac:dyDescent="0.25">
      <c r="A76" s="156" t="s">
        <v>29</v>
      </c>
      <c r="B76" s="157"/>
      <c r="C76" s="157"/>
      <c r="D76" s="157"/>
      <c r="E76" s="157"/>
      <c r="F76" s="157"/>
      <c r="G76" s="157"/>
      <c r="H76" s="157"/>
      <c r="I76" s="157"/>
      <c r="J76" s="157"/>
      <c r="K76" s="157"/>
    </row>
    <row r="77" spans="1:11" ht="20.25" x14ac:dyDescent="0.3">
      <c r="A77" s="27">
        <v>190100</v>
      </c>
      <c r="B77" s="61" t="s">
        <v>13</v>
      </c>
      <c r="C77" s="110">
        <v>180.6</v>
      </c>
      <c r="D77" s="110">
        <v>180.6</v>
      </c>
      <c r="E77" s="112">
        <v>180.6</v>
      </c>
      <c r="F77" s="113">
        <v>165.36099999999999</v>
      </c>
      <c r="G77" s="66">
        <f t="shared" ref="G77:G82" si="39">SUM(F77-E77)</f>
        <v>-15.239000000000004</v>
      </c>
      <c r="H77" s="67">
        <f t="shared" ref="H77:H82" si="40">SUM(F77/E77)</f>
        <v>0.91562015503875971</v>
      </c>
      <c r="I77" s="88">
        <v>161.91</v>
      </c>
      <c r="J77" s="89">
        <f t="shared" ref="J77:J86" si="41">SUM(F77-I77)</f>
        <v>3.4509999999999934</v>
      </c>
      <c r="K77" s="87">
        <f>SUM(F77/I77)*100%</f>
        <v>1.0213143104193687</v>
      </c>
    </row>
    <row r="78" spans="1:11" ht="45" customHeight="1" x14ac:dyDescent="0.3">
      <c r="A78" s="27">
        <v>211100</v>
      </c>
      <c r="B78" s="61" t="s">
        <v>74</v>
      </c>
      <c r="C78" s="110"/>
      <c r="D78" s="110"/>
      <c r="E78" s="112"/>
      <c r="F78" s="113"/>
      <c r="G78" s="66">
        <f t="shared" si="39"/>
        <v>0</v>
      </c>
      <c r="H78" s="67" t="e">
        <f t="shared" si="40"/>
        <v>#DIV/0!</v>
      </c>
      <c r="I78" s="88"/>
      <c r="J78" s="89">
        <f t="shared" si="41"/>
        <v>0</v>
      </c>
      <c r="K78" s="87" t="e">
        <f>SUM(F78/I78)*100%</f>
        <v>#DIV/0!</v>
      </c>
    </row>
    <row r="79" spans="1:11" ht="39" customHeight="1" x14ac:dyDescent="0.3">
      <c r="A79" s="27">
        <v>240621</v>
      </c>
      <c r="B79" s="60" t="s">
        <v>30</v>
      </c>
      <c r="C79" s="114"/>
      <c r="D79" s="114"/>
      <c r="E79" s="115"/>
      <c r="F79" s="116">
        <v>13.058999999999999</v>
      </c>
      <c r="G79" s="66">
        <f t="shared" si="39"/>
        <v>13.058999999999999</v>
      </c>
      <c r="H79" s="67" t="e">
        <f t="shared" si="40"/>
        <v>#DIV/0!</v>
      </c>
      <c r="I79" s="90">
        <v>3.8820000000000001</v>
      </c>
      <c r="J79" s="89">
        <f t="shared" si="41"/>
        <v>9.1769999999999996</v>
      </c>
      <c r="K79" s="87">
        <f>SUM(F79/I79)*100%</f>
        <v>3.363987635239567</v>
      </c>
    </row>
    <row r="80" spans="1:11" ht="22.5" customHeight="1" x14ac:dyDescent="0.3">
      <c r="A80" s="27">
        <v>250000</v>
      </c>
      <c r="B80" s="60" t="s">
        <v>25</v>
      </c>
      <c r="C80" s="114">
        <v>5056.6000000000004</v>
      </c>
      <c r="D80" s="114">
        <v>5056.6400000000003</v>
      </c>
      <c r="E80" s="117">
        <v>4635.2529999999997</v>
      </c>
      <c r="F80" s="116">
        <v>4781.3450000000003</v>
      </c>
      <c r="G80" s="66">
        <f t="shared" si="39"/>
        <v>146.09200000000055</v>
      </c>
      <c r="H80" s="67">
        <f t="shared" si="40"/>
        <v>1.0315175892232853</v>
      </c>
      <c r="I80" s="91">
        <v>4780.5780000000004</v>
      </c>
      <c r="J80" s="89">
        <f t="shared" si="41"/>
        <v>0.76699999999982538</v>
      </c>
      <c r="K80" s="87">
        <f>SUM(F80/I80)*100%</f>
        <v>1.0001604408504579</v>
      </c>
    </row>
    <row r="81" spans="1:11" ht="40.5" hidden="1" x14ac:dyDescent="0.3">
      <c r="A81" s="25">
        <v>410366</v>
      </c>
      <c r="B81" s="62" t="s">
        <v>24</v>
      </c>
      <c r="C81" s="118"/>
      <c r="D81" s="118"/>
      <c r="E81" s="119"/>
      <c r="F81" s="116"/>
      <c r="G81" s="66">
        <f t="shared" si="39"/>
        <v>0</v>
      </c>
      <c r="H81" s="67" t="e">
        <f t="shared" si="40"/>
        <v>#DIV/0!</v>
      </c>
      <c r="I81" s="91"/>
      <c r="J81" s="89">
        <f t="shared" si="41"/>
        <v>0</v>
      </c>
      <c r="K81" s="87"/>
    </row>
    <row r="82" spans="1:11" ht="20.25" x14ac:dyDescent="0.3">
      <c r="A82" s="25">
        <v>501100</v>
      </c>
      <c r="B82" s="62" t="s">
        <v>88</v>
      </c>
      <c r="C82" s="118">
        <v>39.5</v>
      </c>
      <c r="D82" s="118">
        <v>39.5</v>
      </c>
      <c r="E82" s="119">
        <v>36.200000000000003</v>
      </c>
      <c r="F82" s="116">
        <v>258.16300000000001</v>
      </c>
      <c r="G82" s="66">
        <f t="shared" si="39"/>
        <v>221.96300000000002</v>
      </c>
      <c r="H82" s="67">
        <f t="shared" si="40"/>
        <v>7.1315745856353585</v>
      </c>
      <c r="I82" s="91">
        <v>63.247</v>
      </c>
      <c r="J82" s="89"/>
      <c r="K82" s="87"/>
    </row>
    <row r="83" spans="1:11" ht="20.25" x14ac:dyDescent="0.3">
      <c r="A83" s="24"/>
      <c r="B83" s="33" t="s">
        <v>26</v>
      </c>
      <c r="C83" s="92">
        <f>SUM(C84:C89)</f>
        <v>0</v>
      </c>
      <c r="D83" s="92">
        <f>SUM(D84:D89)</f>
        <v>390.8</v>
      </c>
      <c r="E83" s="92">
        <f>SUM(E84:E89)</f>
        <v>390.8</v>
      </c>
      <c r="F83" s="93">
        <f>SUM(F84:F87)</f>
        <v>528.47699999999998</v>
      </c>
      <c r="G83" s="98">
        <f>SUM(G84:G89)</f>
        <v>137.67699999999999</v>
      </c>
      <c r="H83" s="184">
        <f>SUM(F83/E83)</f>
        <v>1.3522952917093141</v>
      </c>
      <c r="I83" s="93">
        <f>SUM(I84:I89)</f>
        <v>1095.4549999999999</v>
      </c>
      <c r="J83" s="92">
        <f t="shared" si="41"/>
        <v>-566.97799999999995</v>
      </c>
      <c r="K83" s="94">
        <f>SUM(F83/I83)*100%</f>
        <v>0.48242693675230841</v>
      </c>
    </row>
    <row r="84" spans="1:11" ht="18.600000000000001" customHeight="1" x14ac:dyDescent="0.3">
      <c r="A84" s="41">
        <v>241700</v>
      </c>
      <c r="B84" s="63" t="s">
        <v>32</v>
      </c>
      <c r="C84" s="95"/>
      <c r="D84" s="95"/>
      <c r="E84" s="96"/>
      <c r="F84" s="88">
        <v>90.031000000000006</v>
      </c>
      <c r="G84" s="185">
        <f t="shared" ref="G84:G89" si="42">SUM(F84-E84)</f>
        <v>90.031000000000006</v>
      </c>
      <c r="H84" s="184"/>
      <c r="I84" s="88">
        <v>276.71899999999999</v>
      </c>
      <c r="J84" s="96">
        <f t="shared" si="41"/>
        <v>-186.68799999999999</v>
      </c>
      <c r="K84" s="97">
        <f t="shared" ref="K84:K86" si="43">SUM(F84/I84)*100%</f>
        <v>0.32535171058004692</v>
      </c>
    </row>
    <row r="85" spans="1:11" ht="20.25" hidden="1" customHeight="1" x14ac:dyDescent="0.3">
      <c r="A85" s="27">
        <v>310300</v>
      </c>
      <c r="B85" s="64" t="s">
        <v>42</v>
      </c>
      <c r="C85" s="64"/>
      <c r="D85" s="64"/>
      <c r="E85" s="98"/>
      <c r="F85" s="88"/>
      <c r="G85" s="185">
        <f t="shared" si="42"/>
        <v>0</v>
      </c>
      <c r="H85" s="186"/>
      <c r="I85" s="88"/>
      <c r="J85" s="89">
        <f t="shared" si="41"/>
        <v>0</v>
      </c>
      <c r="K85" s="99"/>
    </row>
    <row r="86" spans="1:11" ht="20.25" customHeight="1" x14ac:dyDescent="0.3">
      <c r="A86" s="182">
        <v>31030000</v>
      </c>
      <c r="B86" s="183" t="s">
        <v>96</v>
      </c>
      <c r="C86" s="64"/>
      <c r="D86" s="64"/>
      <c r="E86" s="98"/>
      <c r="F86" s="88">
        <v>3.6</v>
      </c>
      <c r="G86" s="185">
        <f t="shared" si="42"/>
        <v>3.6</v>
      </c>
      <c r="H86" s="184"/>
      <c r="I86" s="88"/>
      <c r="J86" s="96">
        <f t="shared" si="41"/>
        <v>3.6</v>
      </c>
      <c r="K86" s="97" t="e">
        <f t="shared" si="43"/>
        <v>#DIV/0!</v>
      </c>
    </row>
    <row r="87" spans="1:11" ht="21.75" customHeight="1" x14ac:dyDescent="0.3">
      <c r="A87" s="27">
        <v>330100</v>
      </c>
      <c r="B87" s="65" t="s">
        <v>27</v>
      </c>
      <c r="C87" s="120"/>
      <c r="D87" s="120">
        <v>390.8</v>
      </c>
      <c r="E87" s="121">
        <v>390.8</v>
      </c>
      <c r="F87" s="113">
        <v>434.846</v>
      </c>
      <c r="G87" s="66">
        <f t="shared" si="42"/>
        <v>44.045999999999992</v>
      </c>
      <c r="H87" s="67">
        <f t="shared" ref="H87" si="44">SUM(F87/E87)</f>
        <v>1.1127072671443192</v>
      </c>
      <c r="I87" s="88">
        <v>613.048</v>
      </c>
      <c r="J87" s="89">
        <f>SUM(F87-I87)</f>
        <v>-178.202</v>
      </c>
      <c r="K87" s="97">
        <f t="shared" ref="K87:K89" si="45">SUM(F87/I87)*100%</f>
        <v>0.70931803056204412</v>
      </c>
    </row>
    <row r="88" spans="1:11" ht="40.5" hidden="1" x14ac:dyDescent="0.3">
      <c r="A88" s="25">
        <v>410345</v>
      </c>
      <c r="B88" s="34" t="s">
        <v>54</v>
      </c>
      <c r="C88" s="64"/>
      <c r="D88" s="64"/>
      <c r="E88" s="100"/>
      <c r="F88" s="88"/>
      <c r="G88" s="86"/>
      <c r="H88" s="87"/>
      <c r="I88" s="88"/>
      <c r="J88" s="89">
        <f>SUM(F88-I88)</f>
        <v>0</v>
      </c>
      <c r="K88" s="87"/>
    </row>
    <row r="89" spans="1:11" ht="20.25" x14ac:dyDescent="0.3">
      <c r="A89" s="25">
        <v>410539</v>
      </c>
      <c r="B89" s="34" t="s">
        <v>46</v>
      </c>
      <c r="C89" s="64"/>
      <c r="D89" s="101"/>
      <c r="E89" s="100"/>
      <c r="F89" s="88"/>
      <c r="G89" s="86">
        <f t="shared" si="42"/>
        <v>0</v>
      </c>
      <c r="H89" s="87" t="e">
        <f t="shared" ref="H89:H91" si="46">SUM(F89/E89)</f>
        <v>#DIV/0!</v>
      </c>
      <c r="I89" s="88">
        <v>205.68799999999999</v>
      </c>
      <c r="J89" s="89">
        <f>SUM(F89-I89)</f>
        <v>-205.68799999999999</v>
      </c>
      <c r="K89" s="97">
        <f t="shared" si="45"/>
        <v>0</v>
      </c>
    </row>
    <row r="90" spans="1:11" ht="20.25" x14ac:dyDescent="0.3">
      <c r="A90" s="132"/>
      <c r="B90" s="133" t="s">
        <v>38</v>
      </c>
      <c r="C90" s="146">
        <f>SUM(C77:C83)</f>
        <v>5276.7000000000007</v>
      </c>
      <c r="D90" s="146">
        <f>SUM(D77:D83)</f>
        <v>5667.5400000000009</v>
      </c>
      <c r="E90" s="146">
        <f>SUM(E77:E83)</f>
        <v>5242.8530000000001</v>
      </c>
      <c r="F90" s="146">
        <f>SUM(F77:F83)</f>
        <v>5746.4049999999997</v>
      </c>
      <c r="G90" s="146">
        <f>SUM(G77:G83)</f>
        <v>503.55200000000059</v>
      </c>
      <c r="H90" s="147">
        <f t="shared" si="46"/>
        <v>1.0960454164936533</v>
      </c>
      <c r="I90" s="146">
        <f>SUM(I77:I83)</f>
        <v>6105.072000000001</v>
      </c>
      <c r="J90" s="146">
        <f>SUM(J77:J83)</f>
        <v>-553.58300000000008</v>
      </c>
      <c r="K90" s="147">
        <f>SUM(F90/I90)*100%</f>
        <v>0.94125097951342729</v>
      </c>
    </row>
    <row r="91" spans="1:11" ht="20.25" x14ac:dyDescent="0.3">
      <c r="A91" s="148"/>
      <c r="B91" s="149" t="s">
        <v>28</v>
      </c>
      <c r="C91" s="150">
        <f>SUM(C75,C90)</f>
        <v>495221.17699999997</v>
      </c>
      <c r="D91" s="150">
        <f>SUM(D75,D90)</f>
        <v>528049.91099999996</v>
      </c>
      <c r="E91" s="150">
        <f>SUM(E75,E90)</f>
        <v>471488.05100000004</v>
      </c>
      <c r="F91" s="150">
        <f>SUM(F75,F90)</f>
        <v>483292.40630000003</v>
      </c>
      <c r="G91" s="150">
        <f>SUM(G75,G90)</f>
        <v>11804.355299999999</v>
      </c>
      <c r="H91" s="147">
        <f t="shared" si="46"/>
        <v>1.0250363827353919</v>
      </c>
      <c r="I91" s="150">
        <f>SUM(I75,I90)</f>
        <v>403048.64500000002</v>
      </c>
      <c r="J91" s="150">
        <f>SUM(J75,J90)</f>
        <v>80048.845299999972</v>
      </c>
      <c r="K91" s="147">
        <f>SUM(F91/I91)*100%</f>
        <v>1.1990920011652688</v>
      </c>
    </row>
    <row r="92" spans="1:11" ht="29.25" customHeight="1" x14ac:dyDescent="0.3">
      <c r="A92" s="23"/>
      <c r="B92" s="158" t="s">
        <v>89</v>
      </c>
      <c r="C92" s="159"/>
      <c r="D92" s="159"/>
      <c r="E92" s="159"/>
      <c r="F92" s="159"/>
      <c r="G92" s="159"/>
      <c r="H92" s="159"/>
      <c r="I92" s="159"/>
      <c r="J92" s="159"/>
      <c r="K92" s="159"/>
    </row>
    <row r="93" spans="1:11" ht="18.75" x14ac:dyDescent="0.3">
      <c r="A93" s="1"/>
      <c r="B93" s="1"/>
      <c r="C93" s="1"/>
      <c r="D93" s="10"/>
      <c r="E93" s="10"/>
      <c r="F93" s="11"/>
      <c r="G93" s="12"/>
      <c r="H93" s="13"/>
      <c r="I93" s="8"/>
      <c r="J93" s="7"/>
      <c r="K93" s="7"/>
    </row>
    <row r="94" spans="1:11" ht="20.25" x14ac:dyDescent="0.3">
      <c r="A94" s="1"/>
      <c r="B94" s="160"/>
      <c r="C94" s="160"/>
      <c r="D94" s="160"/>
      <c r="E94" s="160"/>
      <c r="F94" s="102"/>
      <c r="G94" s="12"/>
      <c r="H94" s="13"/>
      <c r="I94" s="8"/>
      <c r="J94" s="7"/>
      <c r="K94" s="7"/>
    </row>
    <row r="95" spans="1:11" ht="20.25" x14ac:dyDescent="0.3">
      <c r="A95" s="1"/>
      <c r="B95" s="1"/>
      <c r="C95" s="1"/>
      <c r="D95" s="6"/>
      <c r="E95" s="6"/>
      <c r="F95" s="3"/>
      <c r="G95" s="3"/>
      <c r="H95" s="4"/>
      <c r="I95" s="5"/>
      <c r="J95" s="1"/>
      <c r="K95" s="1"/>
    </row>
    <row r="98" spans="2:7" x14ac:dyDescent="0.25">
      <c r="B98" s="43" t="s">
        <v>36</v>
      </c>
    </row>
    <row r="99" spans="2:7" x14ac:dyDescent="0.25">
      <c r="B99" s="43" t="s">
        <v>36</v>
      </c>
      <c r="G99" s="43" t="s">
        <v>36</v>
      </c>
    </row>
    <row r="101" spans="2:7" x14ac:dyDescent="0.25">
      <c r="B101" s="43" t="s">
        <v>36</v>
      </c>
    </row>
  </sheetData>
  <mergeCells count="15">
    <mergeCell ref="A76:K76"/>
    <mergeCell ref="B92:K92"/>
    <mergeCell ref="B94:E94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3:XFD93 A92:B92 L92:XFD92 A95:XFD1048576 A94:B94 F94:XFD94 A1:XFD91">
    <cfRule type="containsErrors" dxfId="1" priority="1">
      <formula>ISERROR(A1)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8" orientation="landscape" verticalDpi="4294967295" r:id="rId1"/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01.12.2021 (Нет.)</vt:lpstr>
      <vt:lpstr>'на 01.12.2021 (Нет.)'!Область_печати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Svitlana</cp:lastModifiedBy>
  <cp:lastPrinted>2021-11-02T06:46:50Z</cp:lastPrinted>
  <dcterms:created xsi:type="dcterms:W3CDTF">2015-02-12T09:02:27Z</dcterms:created>
  <dcterms:modified xsi:type="dcterms:W3CDTF">2021-12-02T13:45:45Z</dcterms:modified>
</cp:coreProperties>
</file>